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tgov-my.sharepoint.com/personal/cba404_mt_gov/Documents/Desktop/Liquid Chlorine Inj Pump Cheat sheet Sandbergs/"/>
    </mc:Choice>
  </mc:AlternateContent>
  <xr:revisionPtr revIDLastSave="0" documentId="8_{139C0021-23C1-414A-B25F-6C4C4B44DD95}" xr6:coauthVersionLast="47" xr6:coauthVersionMax="47" xr10:uidLastSave="{00000000-0000-0000-0000-000000000000}"/>
  <workbookProtection workbookAlgorithmName="SHA-512" workbookHashValue="99nUzTMFuftNtLbOI5L1KiB0Smn6UYry7T0BDzfkjQZNH8RugeGRpmUdDeHCoa+gSHvQsTiFuoM4UgnXo9AFGg==" workbookSaltValue="O9Kfq+tGxYFON6evWedJZA==" workbookSpinCount="100000" lockStructure="1"/>
  <bookViews>
    <workbookView xWindow="15300" yWindow="-16320" windowWidth="29040" windowHeight="15720" xr2:uid="{57ACA5BE-4939-4C10-A349-D021D164B8E4}"/>
  </bookViews>
  <sheets>
    <sheet name="Calculator" sheetId="1" r:id="rId1"/>
  </sheets>
  <definedNames>
    <definedName name="_xlnm.Print_Area" localSheetId="0">Calculator!$A$1:$J$48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E43" i="1"/>
  <c r="E44" i="1" s="1"/>
  <c r="F26" i="1"/>
  <c r="E25" i="1"/>
  <c r="E19" i="1"/>
  <c r="D56" i="1"/>
  <c r="B56" i="1"/>
  <c r="C59" i="1"/>
  <c r="D68" i="1"/>
  <c r="E67" i="1" s="1"/>
  <c r="G67" i="1"/>
  <c r="C67" i="1"/>
  <c r="G56" i="1" l="1"/>
  <c r="E69" i="1"/>
  <c r="E70" i="1" s="1"/>
  <c r="F69" i="1" l="1"/>
  <c r="F67" i="1"/>
  <c r="E24" i="1"/>
  <c r="E18" i="1"/>
  <c r="E20" i="1" s="1"/>
  <c r="F20" i="1" s="1"/>
  <c r="E27" i="1" l="1"/>
  <c r="F27" i="1" s="1"/>
  <c r="G69" i="1"/>
  <c r="E33" i="1" l="1"/>
  <c r="E34" i="1" s="1"/>
</calcChain>
</file>

<file path=xl/sharedStrings.xml><?xml version="1.0" encoding="utf-8"?>
<sst xmlns="http://schemas.openxmlformats.org/spreadsheetml/2006/main" count="72" uniqueCount="66">
  <si>
    <t>Liquid Chlorination Metering Pump Setup:</t>
  </si>
  <si>
    <t>Flow (gpm)</t>
  </si>
  <si>
    <t>Dose (ppm)</t>
  </si>
  <si>
    <t>X</t>
  </si>
  <si>
    <t>=</t>
  </si>
  <si>
    <t>x 60 min/hr</t>
  </si>
  <si>
    <t>Chemical feed rate (gph)</t>
  </si>
  <si>
    <t>Batch Tank Solution Mixing:</t>
  </si>
  <si>
    <t>Desired Conc</t>
  </si>
  <si>
    <t>ratio</t>
  </si>
  <si>
    <t>gal</t>
  </si>
  <si>
    <t>%</t>
  </si>
  <si>
    <t>I feel this is correct</t>
  </si>
  <si>
    <t>Pump Maximum GPH rating (on pump)</t>
  </si>
  <si>
    <t>Stroke Setting on pump (%)</t>
  </si>
  <si>
    <t>Speed Setting on pump (%)</t>
  </si>
  <si>
    <t>System Design Perameters:</t>
  </si>
  <si>
    <t>Flow Rate of System Well Pump (gpm)</t>
  </si>
  <si>
    <t>Desired Clorine Dose Concentration (ppm)</t>
  </si>
  <si>
    <t>Amount of water to add (per batch)</t>
  </si>
  <si>
    <t>Injection Pump Max GPH rating (on pump)</t>
  </si>
  <si>
    <t>gpm</t>
  </si>
  <si>
    <t>ppm</t>
  </si>
  <si>
    <t>GPH</t>
  </si>
  <si>
    <t>Batch Solution Strength (%)</t>
  </si>
  <si>
    <t>Starting Chlorine Concentration (CL %)</t>
  </si>
  <si>
    <t>Starting gallons of Chlorine Concentrate</t>
  </si>
  <si>
    <t>Higher (Start %)</t>
  </si>
  <si>
    <t>Lower (Start %)</t>
  </si>
  <si>
    <t>CL</t>
  </si>
  <si>
    <t>final (gal)</t>
  </si>
  <si>
    <t>Water</t>
  </si>
  <si>
    <t>Total Size of Batch Solution</t>
  </si>
  <si>
    <t>Chlorine Batch Chemical feed Rate (GPH )</t>
  </si>
  <si>
    <t>CL (from above)</t>
  </si>
  <si>
    <t>water (calculated)</t>
  </si>
  <si>
    <t>Mertering Pump with Stoke Length Control Only Setting:</t>
  </si>
  <si>
    <t>Metering Pump with Stroke length and Speed Control Setting and Adjustment:</t>
  </si>
  <si>
    <t xml:space="preserve"> Chemical Feed Rate:</t>
  </si>
  <si>
    <t>Enter Values in Yellow Boxes</t>
  </si>
  <si>
    <t>Batch Volume and Size Calculations</t>
  </si>
  <si>
    <t>Using Sodium Hypochlorite or Bleach:</t>
  </si>
  <si>
    <t>Tank Volume (gallons)</t>
  </si>
  <si>
    <t>Desired Concentration (ppm)</t>
  </si>
  <si>
    <t>(oz)</t>
  </si>
  <si>
    <t>Amount of Cl to Add</t>
  </si>
  <si>
    <t>1 Tablespoon = 1/2 oz (0.5 oz)</t>
  </si>
  <si>
    <t>1 cup = 8 oz</t>
  </si>
  <si>
    <t>1 pint = 16 oz</t>
  </si>
  <si>
    <t>1 quart = 32 oz</t>
  </si>
  <si>
    <t>1 teaspoon = 1/6 oz (0.167 oz)</t>
  </si>
  <si>
    <t>(gal)</t>
  </si>
  <si>
    <t>1 gallon = 128 oz</t>
  </si>
  <si>
    <t>Volume Conversions</t>
  </si>
  <si>
    <t>Gallons (gal) to Fluid Ounces (oz) Converter</t>
  </si>
  <si>
    <t>gallons (gal)</t>
  </si>
  <si>
    <t>equals (=)</t>
  </si>
  <si>
    <t>Ounces (oz)</t>
  </si>
  <si>
    <t>Storage Tank Dosing/Disinfection Calculator:</t>
  </si>
  <si>
    <t>Final Diluted Batch Concentration (CL %)</t>
  </si>
  <si>
    <r>
      <t xml:space="preserve">Start with entering the </t>
    </r>
    <r>
      <rPr>
        <u/>
        <sz val="10"/>
        <color theme="1"/>
        <rFont val="Arial"/>
        <family val="2"/>
      </rPr>
      <t>flow rate</t>
    </r>
    <r>
      <rPr>
        <sz val="10"/>
        <color theme="1"/>
        <rFont val="Arial"/>
        <family val="2"/>
      </rPr>
      <t xml:space="preserve"> of your water source (well pump) the chlorine will be injected into, and the maximum </t>
    </r>
    <r>
      <rPr>
        <u/>
        <sz val="10"/>
        <color theme="1"/>
        <rFont val="Arial"/>
        <family val="2"/>
      </rPr>
      <t>Gallon per Hour (GPH) rating of your injection pump</t>
    </r>
    <r>
      <rPr>
        <sz val="10"/>
        <color theme="1"/>
        <rFont val="Arial"/>
        <family val="2"/>
      </rPr>
      <t xml:space="preserve">. Next enter the final </t>
    </r>
    <r>
      <rPr>
        <u/>
        <sz val="10"/>
        <color theme="1"/>
        <rFont val="Arial"/>
        <family val="2"/>
      </rPr>
      <t>desired concentration</t>
    </r>
    <r>
      <rPr>
        <sz val="10"/>
        <color theme="1"/>
        <rFont val="Arial"/>
        <family val="2"/>
      </rPr>
      <t xml:space="preserve"> of chlorine in your source water, this can be adusted as desired.</t>
    </r>
  </si>
  <si>
    <t>Metering Pump Settings:</t>
  </si>
  <si>
    <r>
      <t>To determine the stroke (and speed) settings for your injection pump, enter the</t>
    </r>
    <r>
      <rPr>
        <u/>
        <sz val="10"/>
        <color theme="1"/>
        <rFont val="Arial"/>
        <family val="2"/>
      </rPr>
      <t xml:space="preserve"> starting chlorine concentration</t>
    </r>
    <r>
      <rPr>
        <sz val="10"/>
        <color theme="1"/>
        <rFont val="Arial"/>
        <family val="2"/>
      </rPr>
      <t xml:space="preserve"> of the disinfectant you will be using (bleach = 6%, Sodiun Hypochlorite =12%) </t>
    </r>
    <r>
      <rPr>
        <b/>
        <sz val="10"/>
        <color theme="1"/>
        <rFont val="Arial"/>
        <family val="2"/>
      </rPr>
      <t>and adjust</t>
    </r>
    <r>
      <rPr>
        <sz val="10"/>
        <color theme="1"/>
        <rFont val="Arial"/>
        <family val="2"/>
      </rPr>
      <t xml:space="preserve"> the </t>
    </r>
    <r>
      <rPr>
        <u/>
        <sz val="10"/>
        <color theme="1"/>
        <rFont val="Arial"/>
        <family val="2"/>
      </rPr>
      <t>Final Diluted Batch Concentration</t>
    </r>
    <r>
      <rPr>
        <sz val="10"/>
        <color theme="1"/>
        <rFont val="Arial"/>
        <family val="2"/>
      </rPr>
      <t xml:space="preserve"> until the</t>
    </r>
    <r>
      <rPr>
        <u/>
        <sz val="10"/>
        <color theme="1"/>
        <rFont val="Arial"/>
        <family val="2"/>
      </rPr>
      <t xml:space="preserve"> stroke setting (metering pump with stroke control only) is between 50-100%</t>
    </r>
    <r>
      <rPr>
        <sz val="10"/>
        <color theme="1"/>
        <rFont val="Arial"/>
        <family val="2"/>
      </rPr>
      <t>. A green OK will appear on the right when in range. On metering pumps that also has speed adjustment, the stroke can be further adjusted so that both the stroke and speed are between 50-100%.</t>
    </r>
  </si>
  <si>
    <t>Create the size and concentration of the chorine batch solution to be injected by the injection pump.  Adjust the Starting gallons of CL concentrate until a usable size of Batch Solution is created,</t>
  </si>
  <si>
    <t>Added Cl Conc.
(%)</t>
  </si>
  <si>
    <t>1/4 cup = 2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</si>
</sst>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2" x14ac:knownFonts="1">
    <font>
      <sz val="11"/>
      <color theme="1"/>
      <name val="Aptos Narrow"/>
      <family val="2"/>
      <scheme val="minor"/>
    </font>
    <font>
      <sz val="11"/>
      <color theme="1"/>
      <name val="Aptos Narrow"/>
      <family val="2"/>
      <scheme val="minor"/>
    </font>
    <font>
      <sz val="8"/>
      <name val="Aptos Narrow"/>
      <family val="2"/>
      <scheme val="minor"/>
    </font>
    <font>
      <b/>
      <u/>
      <sz val="14"/>
      <color theme="1"/>
      <name val="Arial"/>
      <family val="2"/>
    </font>
    <font>
      <sz val="11"/>
      <color theme="1"/>
      <name val="Arial"/>
      <family val="2"/>
    </font>
    <font>
      <b/>
      <i/>
      <u/>
      <sz val="14"/>
      <color theme="1"/>
      <name val="Arial"/>
      <family val="2"/>
    </font>
    <font>
      <b/>
      <u/>
      <sz val="11"/>
      <color theme="1"/>
      <name val="Arial"/>
      <family val="2"/>
    </font>
    <font>
      <sz val="10"/>
      <color theme="1"/>
      <name val="Arial"/>
      <family val="2"/>
    </font>
    <font>
      <u/>
      <sz val="10"/>
      <color theme="1"/>
      <name val="Arial"/>
      <family val="2"/>
    </font>
    <font>
      <sz val="9"/>
      <color theme="1"/>
      <name val="Arial"/>
      <family val="2"/>
    </font>
    <font>
      <b/>
      <sz val="11"/>
      <color theme="1"/>
      <name val="Arial"/>
      <family val="2"/>
    </font>
    <font>
      <b/>
      <sz val="10"/>
      <color theme="1"/>
      <name val="Arial"/>
      <family val="2"/>
    </font>
    <font>
      <sz val="11"/>
      <name val="Arial"/>
      <family val="2"/>
    </font>
    <font>
      <sz val="11"/>
      <color theme="3" tint="0.499984740745262"/>
      <name val="Arial"/>
      <family val="2"/>
    </font>
    <font>
      <b/>
      <u/>
      <sz val="11"/>
      <name val="Arial"/>
      <family val="2"/>
    </font>
    <font>
      <sz val="11"/>
      <color theme="0"/>
      <name val="Arial"/>
      <family val="2"/>
    </font>
    <font>
      <sz val="10"/>
      <color theme="0"/>
      <name val="Arial"/>
      <family val="2"/>
    </font>
    <font>
      <b/>
      <u/>
      <sz val="11"/>
      <color theme="0"/>
      <name val="Arial"/>
      <family val="2"/>
    </font>
    <font>
      <sz val="8"/>
      <color theme="0"/>
      <name val="Arial"/>
      <family val="2"/>
    </font>
    <font>
      <b/>
      <u/>
      <sz val="12"/>
      <color theme="1"/>
      <name val="Arial"/>
      <family val="2"/>
    </font>
    <font>
      <sz val="10"/>
      <name val="Arial"/>
      <family val="2"/>
    </font>
    <font>
      <sz val="8"/>
      <color theme="1"/>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9" fillId="0" borderId="0" xfId="0" applyFont="1" applyAlignment="1">
      <alignment horizontal="left" vertical="top" wrapText="1"/>
    </xf>
    <xf numFmtId="0" fontId="10" fillId="0" borderId="0" xfId="0" applyFont="1"/>
    <xf numFmtId="2" fontId="4" fillId="2" borderId="1" xfId="0" applyNumberFormat="1" applyFont="1" applyFill="1" applyBorder="1" applyAlignment="1" applyProtection="1">
      <alignment horizontal="center" vertical="center"/>
      <protection locked="0"/>
    </xf>
    <xf numFmtId="0" fontId="7" fillId="0" borderId="0" xfId="0" applyFont="1" applyAlignment="1">
      <alignment horizontal="left"/>
    </xf>
    <xf numFmtId="0" fontId="4" fillId="0" borderId="0" xfId="0" applyFont="1" applyAlignment="1">
      <alignment horizontal="center" vertical="center"/>
    </xf>
    <xf numFmtId="2" fontId="4" fillId="2" borderId="1" xfId="1" applyNumberFormat="1" applyFont="1" applyFill="1" applyBorder="1" applyAlignment="1" applyProtection="1">
      <alignment horizontal="center"/>
      <protection locked="0"/>
    </xf>
    <xf numFmtId="2" fontId="4" fillId="2" borderId="1" xfId="0" applyNumberFormat="1" applyFont="1" applyFill="1" applyBorder="1" applyAlignment="1" applyProtection="1">
      <alignment horizontal="center"/>
      <protection locked="0"/>
    </xf>
    <xf numFmtId="2" fontId="4" fillId="0" borderId="7" xfId="0" applyNumberFormat="1" applyFont="1" applyBorder="1" applyAlignment="1" applyProtection="1">
      <alignment horizontal="center"/>
      <protection hidden="1"/>
    </xf>
    <xf numFmtId="2" fontId="4" fillId="0" borderId="8" xfId="0" applyNumberFormat="1" applyFont="1" applyBorder="1" applyAlignment="1" applyProtection="1">
      <alignment horizontal="center"/>
      <protection hidden="1"/>
    </xf>
    <xf numFmtId="2" fontId="4" fillId="0" borderId="1" xfId="0" applyNumberFormat="1" applyFont="1" applyBorder="1" applyAlignment="1" applyProtection="1">
      <alignment horizontal="center" vertical="center"/>
      <protection hidden="1"/>
    </xf>
    <xf numFmtId="2" fontId="4" fillId="0" borderId="4" xfId="0" applyNumberFormat="1" applyFont="1" applyBorder="1" applyAlignment="1" applyProtection="1">
      <alignment horizontal="center" vertical="center"/>
      <protection hidden="1"/>
    </xf>
    <xf numFmtId="2" fontId="4" fillId="0" borderId="3" xfId="1" applyNumberFormat="1" applyFont="1" applyBorder="1" applyAlignment="1">
      <alignment horizontal="center" vertical="center"/>
    </xf>
    <xf numFmtId="0" fontId="4" fillId="0" borderId="0" xfId="0" applyFont="1" applyAlignment="1">
      <alignment horizontal="center"/>
    </xf>
    <xf numFmtId="9" fontId="4" fillId="0" borderId="0" xfId="1" applyFont="1" applyBorder="1" applyAlignment="1">
      <alignment horizontal="center" vertical="center"/>
    </xf>
    <xf numFmtId="2" fontId="4" fillId="2" borderId="4" xfId="1" applyNumberFormat="1" applyFont="1" applyFill="1" applyBorder="1" applyAlignment="1" applyProtection="1">
      <alignment horizontal="center" vertical="center"/>
      <protection locked="0"/>
    </xf>
    <xf numFmtId="2" fontId="4" fillId="0" borderId="3" xfId="1" applyNumberFormat="1"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164" fontId="12" fillId="2" borderId="1" xfId="0" applyNumberFormat="1" applyFont="1" applyFill="1" applyBorder="1" applyAlignment="1" applyProtection="1">
      <alignment horizontal="center" vertical="center"/>
      <protection locked="0"/>
    </xf>
    <xf numFmtId="9" fontId="12" fillId="2" borderId="6" xfId="1" applyFont="1" applyFill="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hidden="1"/>
    </xf>
    <xf numFmtId="0" fontId="10" fillId="0" borderId="0" xfId="0" applyFont="1" applyAlignment="1">
      <alignment horizontal="left" vertical="center"/>
    </xf>
    <xf numFmtId="0" fontId="7" fillId="0" borderId="9" xfId="0" applyFont="1" applyBorder="1"/>
    <xf numFmtId="0" fontId="4" fillId="0" borderId="10" xfId="0" applyFont="1" applyBorder="1"/>
    <xf numFmtId="0" fontId="4" fillId="0" borderId="11" xfId="0" applyFont="1" applyBorder="1"/>
    <xf numFmtId="0" fontId="13" fillId="0" borderId="0" xfId="0" applyFont="1"/>
    <xf numFmtId="2" fontId="4" fillId="0" borderId="3" xfId="0" applyNumberFormat="1" applyFont="1" applyBorder="1" applyAlignment="1" applyProtection="1">
      <alignment horizontal="center" vertical="center"/>
      <protection hidden="1"/>
    </xf>
    <xf numFmtId="0" fontId="10" fillId="0" borderId="0" xfId="0" applyFont="1" applyAlignment="1">
      <alignment horizontal="left"/>
    </xf>
    <xf numFmtId="0" fontId="7" fillId="0" borderId="12" xfId="0" applyFont="1" applyBorder="1"/>
    <xf numFmtId="0" fontId="4" fillId="0" borderId="13" xfId="0" applyFont="1" applyBorder="1"/>
    <xf numFmtId="0" fontId="12" fillId="0" borderId="0" xfId="0" applyFont="1" applyProtection="1">
      <protection hidden="1"/>
    </xf>
    <xf numFmtId="0" fontId="12" fillId="0" borderId="0" xfId="0" applyFont="1" applyAlignment="1" applyProtection="1">
      <alignment horizontal="center"/>
      <protection hidden="1"/>
    </xf>
    <xf numFmtId="0" fontId="14" fillId="0" borderId="0" xfId="0" applyFont="1" applyProtection="1">
      <protection hidden="1"/>
    </xf>
    <xf numFmtId="9" fontId="12" fillId="0" borderId="0" xfId="1" applyFont="1" applyFill="1" applyBorder="1" applyAlignment="1" applyProtection="1">
      <alignment horizontal="center" vertical="center"/>
      <protection hidden="1"/>
    </xf>
    <xf numFmtId="165" fontId="4" fillId="2" borderId="1" xfId="0" applyNumberFormat="1" applyFont="1" applyFill="1" applyBorder="1" applyAlignment="1" applyProtection="1">
      <alignment horizontal="center" vertical="center"/>
      <protection locked="0"/>
    </xf>
    <xf numFmtId="0" fontId="7" fillId="0" borderId="14" xfId="0" applyFont="1" applyBorder="1"/>
    <xf numFmtId="0" fontId="4" fillId="0" borderId="5" xfId="0" applyFont="1" applyBorder="1"/>
    <xf numFmtId="0" fontId="4" fillId="0" borderId="15" xfId="0" applyFont="1" applyBorder="1"/>
    <xf numFmtId="0" fontId="15" fillId="0" borderId="0" xfId="0" applyFont="1" applyProtection="1">
      <protection hidden="1"/>
    </xf>
    <xf numFmtId="0" fontId="16" fillId="0" borderId="0" xfId="0" applyFont="1"/>
    <xf numFmtId="0" fontId="15" fillId="0" borderId="0" xfId="0" applyFont="1"/>
    <xf numFmtId="164" fontId="15" fillId="0" borderId="0" xfId="0" applyNumberFormat="1" applyFont="1" applyAlignment="1" applyProtection="1">
      <alignment horizontal="center"/>
      <protection hidden="1"/>
    </xf>
    <xf numFmtId="0" fontId="15" fillId="0" borderId="0" xfId="0" applyFont="1" applyAlignment="1" applyProtection="1">
      <alignment horizontal="center" vertical="center"/>
      <protection hidden="1"/>
    </xf>
    <xf numFmtId="0" fontId="15" fillId="0" borderId="0" xfId="0" quotePrefix="1" applyFont="1" applyAlignment="1" applyProtection="1">
      <alignment horizontal="center" vertical="center"/>
      <protection hidden="1"/>
    </xf>
    <xf numFmtId="2" fontId="15" fillId="0" borderId="0" xfId="0" applyNumberFormat="1" applyFont="1" applyAlignment="1" applyProtection="1">
      <alignment horizontal="center"/>
      <protection hidden="1"/>
    </xf>
    <xf numFmtId="164" fontId="15" fillId="0" borderId="0" xfId="1" applyNumberFormat="1" applyFont="1" applyFill="1" applyBorder="1" applyAlignment="1" applyProtection="1">
      <alignment horizontal="center"/>
      <protection hidden="1"/>
    </xf>
    <xf numFmtId="0" fontId="15" fillId="0" borderId="0" xfId="0" applyFont="1" applyAlignment="1" applyProtection="1">
      <alignment horizontal="center"/>
      <protection hidden="1"/>
    </xf>
    <xf numFmtId="0" fontId="17" fillId="0" borderId="0" xfId="0" applyFont="1" applyProtection="1">
      <protection hidden="1"/>
    </xf>
    <xf numFmtId="0" fontId="18" fillId="0" borderId="0" xfId="0" applyFont="1" applyAlignment="1" applyProtection="1">
      <alignment textRotation="90"/>
      <protection hidden="1"/>
    </xf>
    <xf numFmtId="0" fontId="15" fillId="0" borderId="0" xfId="0" applyFont="1" applyAlignment="1" applyProtection="1">
      <alignment horizontal="left"/>
      <protection hidden="1"/>
    </xf>
    <xf numFmtId="0" fontId="15" fillId="0" borderId="0" xfId="0" applyFont="1" applyAlignment="1" applyProtection="1">
      <alignment horizontal="left" vertical="center"/>
      <protection hidden="1"/>
    </xf>
    <xf numFmtId="2" fontId="15" fillId="0" borderId="0" xfId="0" applyNumberFormat="1" applyFont="1" applyAlignment="1" applyProtection="1">
      <alignment horizontal="center" vertical="center"/>
      <protection hidden="1"/>
    </xf>
    <xf numFmtId="0" fontId="18" fillId="0" borderId="0" xfId="0" applyFont="1" applyProtection="1">
      <protection hidden="1"/>
    </xf>
    <xf numFmtId="165" fontId="16" fillId="0" borderId="0" xfId="1" applyNumberFormat="1" applyFont="1" applyFill="1" applyBorder="1" applyAlignment="1" applyProtection="1">
      <alignment horizontal="center" vertical="center"/>
      <protection hidden="1"/>
    </xf>
    <xf numFmtId="164" fontId="15" fillId="0" borderId="0" xfId="0" applyNumberFormat="1" applyFont="1" applyAlignment="1" applyProtection="1">
      <alignment horizontal="center" vertical="center"/>
      <protection hidden="1"/>
    </xf>
    <xf numFmtId="0" fontId="4" fillId="0" borderId="0" xfId="0" applyFont="1" applyProtection="1">
      <protection hidden="1"/>
    </xf>
    <xf numFmtId="0" fontId="19" fillId="0" borderId="0" xfId="0" applyFont="1"/>
    <xf numFmtId="0" fontId="20" fillId="0" borderId="0" xfId="0" applyFont="1"/>
    <xf numFmtId="0" fontId="12" fillId="0" borderId="0" xfId="0" applyFont="1"/>
    <xf numFmtId="0" fontId="21" fillId="0" borderId="0" xfId="0" applyFont="1" applyAlignment="1">
      <alignment textRotation="90"/>
    </xf>
    <xf numFmtId="0" fontId="4" fillId="0" borderId="12" xfId="0" applyFont="1" applyBorder="1"/>
    <xf numFmtId="0" fontId="12" fillId="0" borderId="0" xfId="0" applyFont="1" applyAlignment="1">
      <alignment horizontal="center"/>
    </xf>
    <xf numFmtId="0" fontId="4" fillId="0" borderId="0" xfId="0" applyFont="1" applyAlignment="1" applyProtection="1">
      <alignment horizontal="center"/>
      <protection hidden="1"/>
    </xf>
    <xf numFmtId="0" fontId="15" fillId="0" borderId="0" xfId="0" applyFont="1" applyAlignment="1">
      <alignment horizontal="center"/>
    </xf>
    <xf numFmtId="0" fontId="7" fillId="0" borderId="0" xfId="0" applyFont="1" applyAlignment="1">
      <alignment horizontal="left" vertical="top" wrapText="1"/>
    </xf>
    <xf numFmtId="0" fontId="4" fillId="2" borderId="1" xfId="0" applyFont="1" applyFill="1" applyBorder="1" applyAlignment="1">
      <alignment horizontal="center" vertical="center"/>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horizontal="center"/>
    </xf>
    <xf numFmtId="0" fontId="10" fillId="0" borderId="5" xfId="0" applyFont="1" applyBorder="1" applyAlignment="1">
      <alignment horizontal="center"/>
    </xf>
    <xf numFmtId="2" fontId="15" fillId="0" borderId="0" xfId="0" applyNumberFormat="1" applyFont="1" applyAlignment="1" applyProtection="1">
      <alignment horizontal="center" vertical="center"/>
      <protection hidden="1"/>
    </xf>
    <xf numFmtId="0" fontId="4" fillId="0" borderId="0" xfId="0" applyFont="1" applyAlignment="1">
      <alignment horizontal="left" wrapText="1"/>
    </xf>
  </cellXfs>
  <cellStyles count="2">
    <cellStyle name="Normal" xfId="0" builtinId="0"/>
    <cellStyle name="Percent" xfId="1" builtinId="5"/>
  </cellStyles>
  <dxfs count="7">
    <dxf>
      <fill>
        <patternFill>
          <bgColor rgb="FF92D050"/>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ill>
        <patternFill>
          <bgColor rgb="FFFF0000"/>
        </patternFill>
      </fill>
    </dxf>
    <dxf>
      <fill>
        <patternFill>
          <bgColor rgb="FFFF00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1788-E238-472C-A59B-28BA50BD261B}">
  <dimension ref="A1:R115"/>
  <sheetViews>
    <sheetView showGridLines="0" showRowColHeaders="0" tabSelected="1" zoomScaleNormal="100" workbookViewId="0">
      <selection activeCell="E13" sqref="E13"/>
    </sheetView>
  </sheetViews>
  <sheetFormatPr defaultRowHeight="13.8" x14ac:dyDescent="0.25"/>
  <cols>
    <col min="1" max="1" width="3.44140625" style="2" customWidth="1"/>
    <col min="2" max="2" width="12.21875" style="2" customWidth="1"/>
    <col min="3" max="3" width="13.88671875" style="2" customWidth="1"/>
    <col min="4" max="4" width="17.77734375" style="2" customWidth="1"/>
    <col min="5" max="5" width="11" style="2" customWidth="1"/>
    <col min="6" max="6" width="6.88671875" style="2" customWidth="1"/>
    <col min="7" max="7" width="4" style="2" customWidth="1"/>
    <col min="8" max="8" width="8.88671875" style="2"/>
    <col min="9" max="9" width="10.21875" style="2" customWidth="1"/>
    <col min="10" max="10" width="8.88671875" style="2"/>
    <col min="11" max="18" width="8.88671875" style="17"/>
    <col min="19" max="16384" width="8.88671875" style="2"/>
  </cols>
  <sheetData>
    <row r="1" spans="1:13" ht="18" customHeight="1" x14ac:dyDescent="0.3">
      <c r="A1" s="1" t="s">
        <v>0</v>
      </c>
      <c r="F1" s="69" t="s">
        <v>39</v>
      </c>
      <c r="G1" s="69"/>
      <c r="H1" s="69"/>
      <c r="I1" s="69"/>
    </row>
    <row r="2" spans="1:13" ht="6" customHeight="1" x14ac:dyDescent="0.3">
      <c r="A2" s="3"/>
    </row>
    <row r="3" spans="1:13" x14ac:dyDescent="0.25">
      <c r="A3" s="4" t="s">
        <v>16</v>
      </c>
      <c r="M3" s="63"/>
    </row>
    <row r="4" spans="1:13" ht="42.6" customHeight="1" x14ac:dyDescent="0.25">
      <c r="A4" s="68" t="s">
        <v>60</v>
      </c>
      <c r="B4" s="68"/>
      <c r="C4" s="68"/>
      <c r="D4" s="68"/>
      <c r="E4" s="68"/>
      <c r="F4" s="68"/>
      <c r="G4" s="68"/>
      <c r="H4" s="68"/>
      <c r="I4" s="68"/>
      <c r="M4" s="63"/>
    </row>
    <row r="5" spans="1:13" ht="7.8" customHeight="1" x14ac:dyDescent="0.25">
      <c r="A5" s="5"/>
      <c r="B5" s="5"/>
      <c r="C5" s="5"/>
      <c r="D5" s="5"/>
      <c r="E5" s="5"/>
      <c r="F5" s="5"/>
      <c r="M5" s="63"/>
    </row>
    <row r="6" spans="1:13" x14ac:dyDescent="0.25">
      <c r="B6" s="6" t="s">
        <v>17</v>
      </c>
      <c r="E6" s="7">
        <v>14</v>
      </c>
      <c r="F6" s="8" t="s">
        <v>21</v>
      </c>
      <c r="M6" s="63"/>
    </row>
    <row r="7" spans="1:13" x14ac:dyDescent="0.25">
      <c r="B7" s="6" t="s">
        <v>20</v>
      </c>
      <c r="E7" s="7">
        <v>0.42</v>
      </c>
      <c r="F7" s="8" t="s">
        <v>23</v>
      </c>
      <c r="M7" s="63"/>
    </row>
    <row r="8" spans="1:13" x14ac:dyDescent="0.25">
      <c r="B8" s="6" t="s">
        <v>18</v>
      </c>
      <c r="E8" s="7">
        <v>1</v>
      </c>
      <c r="F8" s="8" t="s">
        <v>22</v>
      </c>
    </row>
    <row r="9" spans="1:13" ht="7.8" customHeight="1" x14ac:dyDescent="0.25"/>
    <row r="10" spans="1:13" ht="15.6" x14ac:dyDescent="0.3">
      <c r="A10" s="60" t="s">
        <v>61</v>
      </c>
      <c r="E10" s="9"/>
    </row>
    <row r="11" spans="1:13" ht="67.2" customHeight="1" x14ac:dyDescent="0.25">
      <c r="A11" s="68" t="s">
        <v>62</v>
      </c>
      <c r="B11" s="68"/>
      <c r="C11" s="68"/>
      <c r="D11" s="68"/>
      <c r="E11" s="68"/>
      <c r="F11" s="68"/>
      <c r="G11" s="68"/>
      <c r="H11" s="68"/>
      <c r="I11" s="68"/>
      <c r="M11" s="76"/>
    </row>
    <row r="12" spans="1:13" ht="6" customHeight="1" x14ac:dyDescent="0.25"/>
    <row r="13" spans="1:13" x14ac:dyDescent="0.25">
      <c r="B13" s="6" t="s">
        <v>25</v>
      </c>
      <c r="E13" s="10">
        <v>12</v>
      </c>
      <c r="F13" s="8" t="s">
        <v>11</v>
      </c>
    </row>
    <row r="14" spans="1:13" x14ac:dyDescent="0.25">
      <c r="B14" s="6" t="s">
        <v>59</v>
      </c>
      <c r="E14" s="10">
        <v>0.27</v>
      </c>
      <c r="F14" s="8" t="s">
        <v>11</v>
      </c>
    </row>
    <row r="15" spans="1:13" ht="9" customHeight="1" x14ac:dyDescent="0.25"/>
    <row r="16" spans="1:13" x14ac:dyDescent="0.25">
      <c r="A16" s="6" t="s">
        <v>36</v>
      </c>
    </row>
    <row r="17" spans="1:9" ht="5.4" customHeight="1" x14ac:dyDescent="0.25"/>
    <row r="18" spans="1:9" ht="14.4" customHeight="1" x14ac:dyDescent="0.25">
      <c r="B18" s="2" t="s">
        <v>33</v>
      </c>
      <c r="E18" s="14">
        <f>IF(G56="","",G56)</f>
        <v>0.31111111111111106</v>
      </c>
    </row>
    <row r="19" spans="1:9" ht="14.4" thickBot="1" x14ac:dyDescent="0.3">
      <c r="B19" s="2" t="s">
        <v>13</v>
      </c>
      <c r="E19" s="15">
        <f>IF(E7="","",E7)</f>
        <v>0.42</v>
      </c>
    </row>
    <row r="20" spans="1:9" ht="15.6" customHeight="1" thickBot="1" x14ac:dyDescent="0.3">
      <c r="B20" s="2" t="s">
        <v>14</v>
      </c>
      <c r="E20" s="16">
        <f>IF(E18="","",E18/E19)</f>
        <v>0.7407407407407407</v>
      </c>
      <c r="F20" s="17" t="str">
        <f>IF(OR(E20&lt;0.5,E20&gt;1),"BAD","OK")</f>
        <v>OK</v>
      </c>
    </row>
    <row r="21" spans="1:9" ht="9" customHeight="1" x14ac:dyDescent="0.25">
      <c r="E21" s="18"/>
    </row>
    <row r="22" spans="1:9" x14ac:dyDescent="0.25">
      <c r="A22" s="6" t="s">
        <v>37</v>
      </c>
    </row>
    <row r="23" spans="1:9" ht="4.2" customHeight="1" x14ac:dyDescent="0.25"/>
    <row r="24" spans="1:9" ht="17.399999999999999" customHeight="1" x14ac:dyDescent="0.25">
      <c r="B24" s="2" t="s">
        <v>33</v>
      </c>
      <c r="E24" s="14">
        <f>IF(G56="","",G56)</f>
        <v>0.31111111111111106</v>
      </c>
    </row>
    <row r="25" spans="1:9" x14ac:dyDescent="0.25">
      <c r="B25" s="2" t="s">
        <v>13</v>
      </c>
      <c r="E25" s="14">
        <f>IF(E7="","",E7)</f>
        <v>0.42</v>
      </c>
    </row>
    <row r="26" spans="1:9" ht="14.4" customHeight="1" thickBot="1" x14ac:dyDescent="0.3">
      <c r="B26" s="2" t="s">
        <v>14</v>
      </c>
      <c r="E26" s="19">
        <v>0.9</v>
      </c>
      <c r="F26" s="17" t="str">
        <f>IF(OR(E26&lt;0.5,E26&gt;1),"BAD","OK")</f>
        <v>OK</v>
      </c>
    </row>
    <row r="27" spans="1:9" ht="14.4" thickBot="1" x14ac:dyDescent="0.3">
      <c r="B27" s="2" t="s">
        <v>15</v>
      </c>
      <c r="E27" s="20">
        <f>E24/(E25*E26)</f>
        <v>0.82304526748971174</v>
      </c>
      <c r="F27" s="17" t="str">
        <f>IF(OR(E27&lt;0.5,E27&gt;1),"BAD","OK")</f>
        <v>OK</v>
      </c>
    </row>
    <row r="28" spans="1:9" ht="8.4" customHeight="1" x14ac:dyDescent="0.25"/>
    <row r="29" spans="1:9" ht="15.6" x14ac:dyDescent="0.3">
      <c r="A29" s="60" t="s">
        <v>7</v>
      </c>
    </row>
    <row r="30" spans="1:9" ht="27" customHeight="1" x14ac:dyDescent="0.25">
      <c r="A30" s="68" t="s">
        <v>63</v>
      </c>
      <c r="B30" s="68"/>
      <c r="C30" s="68"/>
      <c r="D30" s="68"/>
      <c r="E30" s="68"/>
      <c r="F30" s="68"/>
      <c r="G30" s="68"/>
      <c r="H30" s="68"/>
      <c r="I30" s="68"/>
    </row>
    <row r="31" spans="1:9" ht="6" customHeight="1" x14ac:dyDescent="0.25"/>
    <row r="32" spans="1:9" ht="14.4" thickBot="1" x14ac:dyDescent="0.3">
      <c r="B32" s="6" t="s">
        <v>26</v>
      </c>
      <c r="E32" s="11">
        <v>0.27</v>
      </c>
      <c r="F32" s="8" t="s">
        <v>10</v>
      </c>
    </row>
    <row r="33" spans="1:12" x14ac:dyDescent="0.25">
      <c r="B33" s="6" t="s">
        <v>19</v>
      </c>
      <c r="E33" s="12">
        <f>G69</f>
        <v>11.73</v>
      </c>
      <c r="F33" s="8" t="s">
        <v>10</v>
      </c>
    </row>
    <row r="34" spans="1:12" ht="14.4" thickBot="1" x14ac:dyDescent="0.3">
      <c r="B34" s="6" t="s">
        <v>32</v>
      </c>
      <c r="E34" s="13">
        <f>E33+E32</f>
        <v>12</v>
      </c>
      <c r="F34" s="8" t="s">
        <v>10</v>
      </c>
    </row>
    <row r="35" spans="1:12" ht="10.199999999999999" customHeight="1" x14ac:dyDescent="0.25">
      <c r="F35" s="17"/>
    </row>
    <row r="36" spans="1:12" ht="17.399999999999999" x14ac:dyDescent="0.3">
      <c r="A36" s="1" t="s">
        <v>58</v>
      </c>
    </row>
    <row r="37" spans="1:12" ht="4.2" customHeight="1" x14ac:dyDescent="0.25"/>
    <row r="38" spans="1:12" x14ac:dyDescent="0.25">
      <c r="A38" s="4" t="s">
        <v>41</v>
      </c>
    </row>
    <row r="39" spans="1:12" ht="10.8" customHeight="1" x14ac:dyDescent="0.25">
      <c r="I39" s="6"/>
      <c r="J39" s="6"/>
    </row>
    <row r="40" spans="1:12" ht="10.8" customHeight="1" x14ac:dyDescent="0.25">
      <c r="B40" s="70" t="s">
        <v>42</v>
      </c>
      <c r="C40" s="70" t="s">
        <v>43</v>
      </c>
      <c r="D40" s="70" t="s">
        <v>64</v>
      </c>
      <c r="E40" s="70" t="s">
        <v>45</v>
      </c>
      <c r="H40" s="73" t="s">
        <v>53</v>
      </c>
      <c r="I40" s="73"/>
      <c r="J40" s="73"/>
    </row>
    <row r="41" spans="1:12" ht="13.8" customHeight="1" x14ac:dyDescent="0.25">
      <c r="B41" s="70"/>
      <c r="C41" s="70"/>
      <c r="D41" s="70"/>
      <c r="E41" s="70"/>
      <c r="H41" s="74"/>
      <c r="I41" s="74"/>
      <c r="J41" s="74"/>
    </row>
    <row r="42" spans="1:12" ht="14.4" customHeight="1" thickBot="1" x14ac:dyDescent="0.3">
      <c r="B42" s="71"/>
      <c r="C42" s="71"/>
      <c r="D42" s="71"/>
      <c r="E42" s="72"/>
      <c r="H42" s="26" t="s">
        <v>50</v>
      </c>
      <c r="I42" s="27"/>
      <c r="J42" s="28"/>
    </row>
    <row r="43" spans="1:12" ht="14.4" thickBot="1" x14ac:dyDescent="0.3">
      <c r="B43" s="21">
        <v>2500</v>
      </c>
      <c r="C43" s="22">
        <v>1</v>
      </c>
      <c r="D43" s="23">
        <v>0.12</v>
      </c>
      <c r="E43" s="24">
        <f>(B43*C43)/(1000000*D43)</f>
        <v>2.0833333333333332E-2</v>
      </c>
      <c r="F43" s="25" t="s">
        <v>51</v>
      </c>
      <c r="H43" s="32" t="s">
        <v>46</v>
      </c>
      <c r="J43" s="33"/>
    </row>
    <row r="44" spans="1:12" ht="14.4" thickBot="1" x14ac:dyDescent="0.3">
      <c r="B44" s="29"/>
      <c r="E44" s="30">
        <f>E43*128</f>
        <v>2.6666666666666665</v>
      </c>
      <c r="F44" s="31" t="s">
        <v>44</v>
      </c>
      <c r="H44" s="64" t="s">
        <v>65</v>
      </c>
      <c r="J44" s="33"/>
    </row>
    <row r="45" spans="1:12" x14ac:dyDescent="0.25">
      <c r="A45" s="34"/>
      <c r="B45" s="34"/>
      <c r="C45" s="34"/>
      <c r="D45" s="34"/>
      <c r="E45" s="34"/>
      <c r="F45" s="35"/>
      <c r="H45" s="32" t="s">
        <v>47</v>
      </c>
      <c r="J45" s="33"/>
      <c r="K45" s="50"/>
      <c r="L45" s="50"/>
    </row>
    <row r="46" spans="1:12" ht="14.4" thickBot="1" x14ac:dyDescent="0.3">
      <c r="A46" s="36" t="s">
        <v>54</v>
      </c>
      <c r="B46" s="35"/>
      <c r="C46" s="34"/>
      <c r="D46" s="34"/>
      <c r="E46" s="37"/>
      <c r="F46" s="34"/>
      <c r="H46" s="32" t="s">
        <v>48</v>
      </c>
      <c r="J46" s="33"/>
      <c r="K46" s="50"/>
      <c r="L46" s="50"/>
    </row>
    <row r="47" spans="1:12" ht="14.4" thickBot="1" x14ac:dyDescent="0.3">
      <c r="A47" s="34"/>
      <c r="B47" s="38">
        <v>0.27</v>
      </c>
      <c r="C47" s="9" t="s">
        <v>56</v>
      </c>
      <c r="D47" s="30">
        <f>IF(B47="","",B47*128)</f>
        <v>34.56</v>
      </c>
      <c r="E47" s="34"/>
      <c r="F47" s="34"/>
      <c r="H47" s="32" t="s">
        <v>49</v>
      </c>
      <c r="J47" s="33"/>
      <c r="K47" s="50"/>
      <c r="L47" s="50"/>
    </row>
    <row r="48" spans="1:12" x14ac:dyDescent="0.25">
      <c r="B48" s="9" t="s">
        <v>55</v>
      </c>
      <c r="C48" s="9"/>
      <c r="D48" s="9" t="s">
        <v>57</v>
      </c>
      <c r="E48" s="34"/>
      <c r="F48" s="34"/>
      <c r="H48" s="39" t="s">
        <v>52</v>
      </c>
      <c r="I48" s="40"/>
      <c r="J48" s="41"/>
      <c r="K48" s="50"/>
      <c r="L48" s="50"/>
    </row>
    <row r="49" spans="1:18" x14ac:dyDescent="0.25">
      <c r="E49" s="34"/>
      <c r="F49" s="34"/>
      <c r="K49" s="50"/>
      <c r="L49" s="50"/>
    </row>
    <row r="50" spans="1:18" s="62" customFormat="1" x14ac:dyDescent="0.25">
      <c r="A50" s="34"/>
      <c r="B50" s="34"/>
      <c r="C50" s="34"/>
      <c r="D50" s="34"/>
      <c r="E50" s="34"/>
      <c r="F50" s="34"/>
      <c r="G50" s="61"/>
      <c r="J50" s="34"/>
      <c r="K50" s="35"/>
      <c r="L50" s="35"/>
      <c r="M50" s="65"/>
      <c r="N50" s="65"/>
      <c r="O50" s="65"/>
      <c r="P50" s="65"/>
      <c r="Q50" s="65"/>
      <c r="R50" s="65"/>
    </row>
    <row r="51" spans="1:18" s="44" customFormat="1" x14ac:dyDescent="0.25">
      <c r="A51" s="42"/>
      <c r="B51" s="42"/>
      <c r="C51" s="42"/>
      <c r="D51" s="42"/>
      <c r="E51" s="42"/>
      <c r="F51" s="42"/>
      <c r="G51" s="43"/>
      <c r="J51" s="42"/>
      <c r="K51" s="50"/>
      <c r="L51" s="50"/>
      <c r="M51" s="67"/>
      <c r="N51" s="67"/>
      <c r="O51" s="67"/>
      <c r="P51" s="67"/>
      <c r="Q51" s="67"/>
      <c r="R51" s="67"/>
    </row>
    <row r="52" spans="1:18" s="44" customFormat="1" x14ac:dyDescent="0.25">
      <c r="A52" s="42"/>
      <c r="B52" s="42"/>
      <c r="C52" s="42"/>
      <c r="D52" s="42"/>
      <c r="E52" s="42"/>
      <c r="F52" s="42"/>
      <c r="G52" s="43"/>
      <c r="J52" s="42"/>
      <c r="K52" s="50"/>
      <c r="L52" s="50"/>
      <c r="M52" s="67"/>
      <c r="N52" s="67"/>
      <c r="O52" s="67"/>
      <c r="P52" s="67"/>
      <c r="Q52" s="67"/>
      <c r="R52" s="67"/>
    </row>
    <row r="53" spans="1:18" s="44" customFormat="1" x14ac:dyDescent="0.25">
      <c r="A53" s="42"/>
      <c r="B53" s="42"/>
      <c r="C53" s="42"/>
      <c r="D53" s="42"/>
      <c r="E53" s="42"/>
      <c r="F53" s="42"/>
      <c r="G53" s="43"/>
      <c r="J53" s="42"/>
      <c r="K53" s="50"/>
      <c r="L53" s="50"/>
      <c r="M53" s="67"/>
      <c r="N53" s="67"/>
      <c r="O53" s="67"/>
      <c r="P53" s="67"/>
      <c r="Q53" s="67"/>
      <c r="R53" s="67"/>
    </row>
    <row r="54" spans="1:18" s="44" customFormat="1" x14ac:dyDescent="0.25">
      <c r="A54" s="51" t="s">
        <v>38</v>
      </c>
      <c r="B54" s="42"/>
      <c r="C54" s="42"/>
      <c r="D54" s="42"/>
      <c r="E54" s="42"/>
      <c r="F54" s="42"/>
      <c r="G54" s="43"/>
      <c r="J54" s="42"/>
      <c r="K54" s="50"/>
      <c r="L54" s="50"/>
      <c r="M54" s="67"/>
      <c r="N54" s="67"/>
      <c r="O54" s="67"/>
      <c r="P54" s="67"/>
      <c r="Q54" s="67"/>
      <c r="R54" s="67"/>
    </row>
    <row r="55" spans="1:18" s="44" customFormat="1" x14ac:dyDescent="0.25">
      <c r="A55" s="42"/>
      <c r="B55" s="42" t="s">
        <v>1</v>
      </c>
      <c r="C55" s="42"/>
      <c r="D55" s="42" t="s">
        <v>2</v>
      </c>
      <c r="E55" s="42"/>
      <c r="F55" s="42"/>
      <c r="G55" s="43"/>
      <c r="J55" s="42"/>
      <c r="K55" s="50"/>
      <c r="L55" s="50"/>
      <c r="M55" s="67"/>
      <c r="N55" s="67"/>
      <c r="O55" s="67"/>
      <c r="P55" s="67"/>
      <c r="Q55" s="67"/>
      <c r="R55" s="67"/>
    </row>
    <row r="56" spans="1:18" s="44" customFormat="1" x14ac:dyDescent="0.25">
      <c r="A56" s="42"/>
      <c r="B56" s="45">
        <f>IF(E6="","",E6)</f>
        <v>14</v>
      </c>
      <c r="C56" s="46" t="s">
        <v>3</v>
      </c>
      <c r="D56" s="45">
        <f>IF(E8="","",E8)</f>
        <v>1</v>
      </c>
      <c r="E56" s="42" t="s">
        <v>5</v>
      </c>
      <c r="F56" s="47" t="s">
        <v>4</v>
      </c>
      <c r="G56" s="48">
        <f>IF(C59="","",B56*D56*60/C59/10000)</f>
        <v>0.31111111111111106</v>
      </c>
      <c r="H56" s="42" t="s">
        <v>6</v>
      </c>
      <c r="I56" s="42"/>
      <c r="J56" s="42"/>
      <c r="K56" s="50"/>
      <c r="L56" s="50"/>
      <c r="M56" s="67"/>
      <c r="N56" s="67"/>
      <c r="O56" s="67"/>
      <c r="P56" s="67"/>
      <c r="Q56" s="67"/>
      <c r="R56" s="67"/>
    </row>
    <row r="57" spans="1:18" s="44" customFormat="1" ht="5.4" customHeight="1" x14ac:dyDescent="0.25">
      <c r="A57" s="42"/>
      <c r="B57" s="42"/>
      <c r="C57" s="42"/>
      <c r="D57" s="42"/>
      <c r="E57" s="42"/>
      <c r="F57" s="42"/>
      <c r="G57" s="42"/>
      <c r="H57" s="42"/>
      <c r="I57" s="42"/>
      <c r="J57" s="42"/>
      <c r="K57" s="50"/>
      <c r="L57" s="50"/>
      <c r="M57" s="67"/>
      <c r="N57" s="67"/>
      <c r="O57" s="67"/>
      <c r="P57" s="67"/>
      <c r="Q57" s="67"/>
      <c r="R57" s="67"/>
    </row>
    <row r="58" spans="1:18" s="44" customFormat="1" ht="4.8" customHeight="1" x14ac:dyDescent="0.25">
      <c r="A58" s="42"/>
      <c r="B58" s="42"/>
      <c r="C58" s="42"/>
      <c r="D58" s="42"/>
      <c r="E58" s="42"/>
      <c r="F58" s="42"/>
      <c r="G58" s="42"/>
      <c r="H58" s="42"/>
      <c r="I58" s="42"/>
      <c r="J58" s="42"/>
      <c r="K58" s="50"/>
      <c r="L58" s="50"/>
      <c r="M58" s="67"/>
      <c r="N58" s="67"/>
      <c r="O58" s="67"/>
      <c r="P58" s="67"/>
      <c r="Q58" s="67"/>
      <c r="R58" s="67"/>
    </row>
    <row r="59" spans="1:18" s="44" customFormat="1" x14ac:dyDescent="0.25">
      <c r="A59" s="42"/>
      <c r="B59" s="42"/>
      <c r="C59" s="49">
        <f>IF(E14="","",E14)</f>
        <v>0.27</v>
      </c>
      <c r="D59" s="42"/>
      <c r="E59" s="42"/>
      <c r="F59" s="42"/>
      <c r="G59" s="42"/>
      <c r="H59" s="42"/>
      <c r="I59" s="42"/>
      <c r="J59" s="42"/>
      <c r="K59" s="50"/>
      <c r="L59" s="50"/>
      <c r="M59" s="67"/>
      <c r="N59" s="67"/>
      <c r="O59" s="67"/>
      <c r="P59" s="67"/>
      <c r="Q59" s="67"/>
      <c r="R59" s="67"/>
    </row>
    <row r="60" spans="1:18" s="44" customFormat="1" x14ac:dyDescent="0.25">
      <c r="A60" s="42"/>
      <c r="B60" s="42"/>
      <c r="C60" s="50" t="s">
        <v>24</v>
      </c>
      <c r="D60" s="42"/>
      <c r="E60" s="42"/>
      <c r="F60" s="42"/>
      <c r="G60" s="42"/>
      <c r="H60" s="42"/>
      <c r="I60" s="42"/>
      <c r="J60" s="42"/>
      <c r="K60" s="50"/>
      <c r="L60" s="50"/>
      <c r="M60" s="67"/>
      <c r="N60" s="67"/>
      <c r="O60" s="67"/>
      <c r="P60" s="67"/>
      <c r="Q60" s="67"/>
      <c r="R60" s="67"/>
    </row>
    <row r="61" spans="1:18" s="44" customFormat="1" x14ac:dyDescent="0.25">
      <c r="A61" s="42"/>
      <c r="B61" s="42"/>
      <c r="C61" s="42"/>
      <c r="D61" s="42"/>
      <c r="E61" s="42"/>
      <c r="F61" s="42"/>
      <c r="G61" s="42"/>
      <c r="H61" s="42"/>
      <c r="I61" s="42"/>
      <c r="J61" s="42"/>
      <c r="K61" s="50"/>
      <c r="L61" s="50"/>
      <c r="M61" s="67"/>
      <c r="N61" s="67"/>
      <c r="O61" s="67"/>
      <c r="P61" s="67"/>
      <c r="Q61" s="67"/>
      <c r="R61" s="67"/>
    </row>
    <row r="62" spans="1:18" s="44" customFormat="1" x14ac:dyDescent="0.25">
      <c r="A62" s="42"/>
      <c r="B62" s="42"/>
      <c r="C62" s="42"/>
      <c r="D62" s="42"/>
      <c r="E62" s="42"/>
      <c r="F62" s="42"/>
      <c r="G62" s="42"/>
      <c r="H62" s="42"/>
      <c r="I62" s="42"/>
      <c r="J62" s="42"/>
      <c r="K62" s="50"/>
      <c r="L62" s="50"/>
      <c r="M62" s="67"/>
      <c r="N62" s="67"/>
      <c r="O62" s="67"/>
      <c r="P62" s="67"/>
      <c r="Q62" s="67"/>
      <c r="R62" s="67"/>
    </row>
    <row r="63" spans="1:18" s="44" customFormat="1" x14ac:dyDescent="0.25">
      <c r="A63" s="51" t="s">
        <v>40</v>
      </c>
      <c r="B63" s="50"/>
      <c r="C63" s="42"/>
      <c r="D63" s="52"/>
      <c r="E63" s="50"/>
      <c r="F63" s="50"/>
      <c r="G63" s="50"/>
      <c r="H63" s="50"/>
      <c r="I63" s="50"/>
      <c r="J63" s="42"/>
      <c r="K63" s="42"/>
      <c r="L63" s="50"/>
      <c r="M63" s="67"/>
      <c r="N63" s="67"/>
      <c r="O63" s="67"/>
      <c r="P63" s="67"/>
      <c r="Q63" s="67"/>
      <c r="R63" s="67"/>
    </row>
    <row r="64" spans="1:18" s="44" customFormat="1" x14ac:dyDescent="0.25">
      <c r="A64" s="42"/>
      <c r="B64" s="50"/>
      <c r="C64" s="50"/>
      <c r="D64" s="52"/>
      <c r="E64" s="50"/>
      <c r="F64" s="50"/>
      <c r="G64" s="50"/>
      <c r="H64" s="50"/>
      <c r="I64" s="50"/>
      <c r="J64" s="42"/>
      <c r="K64" s="42"/>
      <c r="L64" s="50"/>
      <c r="M64" s="67"/>
      <c r="N64" s="67"/>
      <c r="O64" s="67"/>
      <c r="P64" s="67"/>
      <c r="Q64" s="67"/>
      <c r="R64" s="67"/>
    </row>
    <row r="65" spans="1:18" s="44" customFormat="1" x14ac:dyDescent="0.25">
      <c r="A65" s="42"/>
      <c r="B65" s="50" t="s">
        <v>29</v>
      </c>
      <c r="C65" s="50"/>
      <c r="D65" s="52"/>
      <c r="E65" s="50"/>
      <c r="F65" s="50"/>
      <c r="G65" s="50" t="s">
        <v>30</v>
      </c>
      <c r="H65" s="50"/>
      <c r="I65" s="50"/>
      <c r="J65" s="42"/>
      <c r="K65" s="42"/>
      <c r="L65" s="50"/>
      <c r="M65" s="67"/>
      <c r="N65" s="67"/>
      <c r="O65" s="67"/>
      <c r="P65" s="67"/>
      <c r="Q65" s="67"/>
      <c r="R65" s="67"/>
    </row>
    <row r="66" spans="1:18" s="44" customFormat="1" x14ac:dyDescent="0.25">
      <c r="A66" s="42"/>
      <c r="B66" s="53" t="s">
        <v>27</v>
      </c>
      <c r="C66" s="50"/>
      <c r="D66" s="52"/>
      <c r="E66" s="50"/>
      <c r="F66" s="46" t="s">
        <v>9</v>
      </c>
      <c r="G66" s="54" t="s">
        <v>34</v>
      </c>
      <c r="H66" s="46"/>
      <c r="I66" s="50"/>
      <c r="J66" s="42"/>
      <c r="K66" s="42"/>
      <c r="L66" s="50"/>
      <c r="M66" s="67"/>
      <c r="N66" s="67"/>
      <c r="O66" s="67"/>
      <c r="P66" s="67"/>
      <c r="Q66" s="67"/>
      <c r="R66" s="67"/>
    </row>
    <row r="67" spans="1:18" s="44" customFormat="1" x14ac:dyDescent="0.25">
      <c r="A67" s="42"/>
      <c r="B67" s="50"/>
      <c r="C67" s="55">
        <f>E13</f>
        <v>12</v>
      </c>
      <c r="D67" s="56" t="s">
        <v>8</v>
      </c>
      <c r="E67" s="55">
        <f>D68-C69</f>
        <v>0.27</v>
      </c>
      <c r="F67" s="57">
        <f>E67/E70</f>
        <v>2.2500000000000003E-2</v>
      </c>
      <c r="G67" s="75">
        <f>E32</f>
        <v>0.27</v>
      </c>
      <c r="H67" s="75"/>
      <c r="I67" s="50"/>
      <c r="J67" s="42"/>
      <c r="K67" s="42"/>
      <c r="L67" s="50"/>
      <c r="M67" s="67"/>
      <c r="N67" s="67"/>
      <c r="O67" s="67"/>
      <c r="P67" s="67"/>
      <c r="Q67" s="67"/>
      <c r="R67" s="67"/>
    </row>
    <row r="68" spans="1:18" s="44" customFormat="1" x14ac:dyDescent="0.25">
      <c r="A68" s="42"/>
      <c r="B68" s="50"/>
      <c r="C68" s="46"/>
      <c r="D68" s="58">
        <f>E14</f>
        <v>0.27</v>
      </c>
      <c r="E68" s="46"/>
      <c r="F68" s="46"/>
      <c r="G68" s="46"/>
      <c r="H68" s="50"/>
      <c r="I68" s="50"/>
      <c r="J68" s="42"/>
      <c r="K68" s="42"/>
      <c r="L68" s="50"/>
      <c r="M68" s="67"/>
      <c r="N68" s="67"/>
      <c r="O68" s="67"/>
      <c r="P68" s="67"/>
      <c r="Q68" s="67"/>
      <c r="R68" s="67"/>
    </row>
    <row r="69" spans="1:18" s="44" customFormat="1" x14ac:dyDescent="0.25">
      <c r="A69" s="42"/>
      <c r="B69" s="50"/>
      <c r="C69" s="55">
        <v>0</v>
      </c>
      <c r="D69" s="50"/>
      <c r="E69" s="55">
        <f>C67-D68</f>
        <v>11.73</v>
      </c>
      <c r="F69" s="57">
        <f>E69/E70</f>
        <v>0.97750000000000004</v>
      </c>
      <c r="G69" s="46">
        <f>F69/F67*G67</f>
        <v>11.73</v>
      </c>
      <c r="H69" s="53" t="s">
        <v>12</v>
      </c>
      <c r="I69" s="50"/>
      <c r="J69" s="42"/>
      <c r="K69" s="42"/>
      <c r="L69" s="50"/>
      <c r="M69" s="67"/>
      <c r="N69" s="67"/>
      <c r="O69" s="67"/>
      <c r="P69" s="67"/>
      <c r="Q69" s="67"/>
      <c r="R69" s="67"/>
    </row>
    <row r="70" spans="1:18" s="44" customFormat="1" x14ac:dyDescent="0.25">
      <c r="A70" s="42"/>
      <c r="B70" s="53" t="s">
        <v>28</v>
      </c>
      <c r="C70" s="50"/>
      <c r="D70" s="50"/>
      <c r="E70" s="46">
        <f>E67+E69</f>
        <v>12</v>
      </c>
      <c r="F70" s="50"/>
      <c r="G70" s="54" t="s">
        <v>35</v>
      </c>
      <c r="H70" s="50"/>
      <c r="I70" s="50"/>
      <c r="J70" s="42"/>
      <c r="K70" s="42"/>
      <c r="L70" s="50"/>
      <c r="M70" s="67"/>
      <c r="N70" s="67"/>
      <c r="O70" s="67"/>
      <c r="P70" s="67"/>
      <c r="Q70" s="67"/>
      <c r="R70" s="67"/>
    </row>
    <row r="71" spans="1:18" s="44" customFormat="1" x14ac:dyDescent="0.25">
      <c r="A71" s="42"/>
      <c r="B71" s="50" t="s">
        <v>31</v>
      </c>
      <c r="C71" s="50"/>
      <c r="D71" s="50"/>
      <c r="E71" s="50"/>
      <c r="F71" s="50"/>
      <c r="G71" s="50"/>
      <c r="H71" s="50"/>
      <c r="I71" s="50"/>
      <c r="J71" s="42"/>
      <c r="K71" s="42"/>
      <c r="L71" s="50"/>
      <c r="M71" s="67"/>
      <c r="N71" s="67"/>
      <c r="O71" s="67"/>
      <c r="P71" s="67"/>
      <c r="Q71" s="67"/>
      <c r="R71" s="67"/>
    </row>
    <row r="72" spans="1:18" s="44" customFormat="1" x14ac:dyDescent="0.25">
      <c r="A72" s="42"/>
      <c r="B72" s="50"/>
      <c r="C72" s="50"/>
      <c r="D72" s="50"/>
      <c r="E72" s="50"/>
      <c r="F72" s="50"/>
      <c r="G72" s="50"/>
      <c r="H72" s="50"/>
      <c r="I72" s="50"/>
      <c r="J72" s="42"/>
      <c r="K72" s="42"/>
      <c r="L72" s="50"/>
      <c r="M72" s="67"/>
      <c r="N72" s="67"/>
      <c r="O72" s="67"/>
      <c r="P72" s="67"/>
      <c r="Q72" s="67"/>
      <c r="R72" s="67"/>
    </row>
    <row r="73" spans="1:18" s="44" customFormat="1" x14ac:dyDescent="0.25">
      <c r="A73" s="42"/>
      <c r="B73" s="50"/>
      <c r="C73" s="50"/>
      <c r="D73" s="50"/>
      <c r="E73" s="50"/>
      <c r="F73" s="50"/>
      <c r="G73" s="50"/>
      <c r="H73" s="50"/>
      <c r="I73" s="50"/>
      <c r="J73" s="42"/>
      <c r="K73" s="42"/>
      <c r="L73" s="50"/>
      <c r="M73" s="67"/>
      <c r="N73" s="67"/>
      <c r="O73" s="67"/>
      <c r="P73" s="67"/>
      <c r="Q73" s="67"/>
      <c r="R73" s="67"/>
    </row>
    <row r="74" spans="1:18" s="62" customFormat="1" x14ac:dyDescent="0.25">
      <c r="A74" s="34"/>
      <c r="B74" s="34"/>
      <c r="C74" s="34"/>
      <c r="D74" s="34"/>
      <c r="E74" s="34"/>
      <c r="F74" s="34"/>
      <c r="G74" s="34"/>
      <c r="H74" s="34"/>
      <c r="I74" s="34"/>
      <c r="J74" s="34"/>
      <c r="K74" s="35"/>
      <c r="L74" s="35"/>
      <c r="M74" s="65"/>
      <c r="N74" s="65"/>
      <c r="O74" s="65"/>
      <c r="P74" s="65"/>
      <c r="Q74" s="65"/>
      <c r="R74" s="65"/>
    </row>
    <row r="75" spans="1:18" s="62" customFormat="1" x14ac:dyDescent="0.25">
      <c r="A75" s="34"/>
      <c r="B75" s="34"/>
      <c r="C75" s="34"/>
      <c r="D75" s="34"/>
      <c r="E75" s="34"/>
      <c r="F75" s="34"/>
      <c r="G75" s="34"/>
      <c r="H75" s="34"/>
      <c r="I75" s="34"/>
      <c r="J75" s="34"/>
      <c r="K75" s="35"/>
      <c r="L75" s="35"/>
      <c r="M75" s="65"/>
      <c r="N75" s="65"/>
      <c r="O75" s="65"/>
      <c r="P75" s="65"/>
      <c r="Q75" s="65"/>
      <c r="R75" s="65"/>
    </row>
    <row r="76" spans="1:18" s="62" customFormat="1" x14ac:dyDescent="0.25">
      <c r="A76" s="34"/>
      <c r="B76" s="34"/>
      <c r="C76" s="34"/>
      <c r="D76" s="34"/>
      <c r="E76" s="34"/>
      <c r="F76" s="34"/>
      <c r="G76" s="34"/>
      <c r="H76" s="34"/>
      <c r="I76" s="34"/>
      <c r="J76" s="34"/>
      <c r="K76" s="35"/>
      <c r="L76" s="35"/>
      <c r="M76" s="65"/>
      <c r="N76" s="65"/>
      <c r="O76" s="65"/>
      <c r="P76" s="65"/>
      <c r="Q76" s="65"/>
      <c r="R76" s="65"/>
    </row>
    <row r="77" spans="1:18" s="62" customFormat="1" x14ac:dyDescent="0.25">
      <c r="A77" s="34"/>
      <c r="B77" s="34"/>
      <c r="C77" s="34"/>
      <c r="D77" s="34"/>
      <c r="E77" s="34"/>
      <c r="F77" s="34"/>
      <c r="G77" s="34"/>
      <c r="H77" s="34"/>
      <c r="I77" s="34"/>
      <c r="J77" s="34"/>
      <c r="K77" s="35"/>
      <c r="L77" s="35"/>
      <c r="M77" s="65"/>
      <c r="N77" s="65"/>
      <c r="O77" s="65"/>
      <c r="P77" s="65"/>
      <c r="Q77" s="65"/>
      <c r="R77" s="65"/>
    </row>
    <row r="78" spans="1:18" s="62" customFormat="1" x14ac:dyDescent="0.25">
      <c r="A78" s="34"/>
      <c r="B78" s="34"/>
      <c r="C78" s="34"/>
      <c r="D78" s="34"/>
      <c r="E78" s="34"/>
      <c r="F78" s="34"/>
      <c r="G78" s="34"/>
      <c r="H78" s="34"/>
      <c r="I78" s="34"/>
      <c r="J78" s="34"/>
      <c r="K78" s="35"/>
      <c r="L78" s="35"/>
      <c r="M78" s="65"/>
      <c r="N78" s="65"/>
      <c r="O78" s="65"/>
      <c r="P78" s="65"/>
      <c r="Q78" s="65"/>
      <c r="R78" s="65"/>
    </row>
    <row r="79" spans="1:18" s="62" customFormat="1" x14ac:dyDescent="0.25">
      <c r="A79" s="34"/>
      <c r="B79" s="34"/>
      <c r="C79" s="34"/>
      <c r="D79" s="34"/>
      <c r="E79" s="34"/>
      <c r="F79" s="34"/>
      <c r="G79" s="34"/>
      <c r="H79" s="34"/>
      <c r="I79" s="34"/>
      <c r="J79" s="34"/>
      <c r="K79" s="35"/>
      <c r="L79" s="35"/>
      <c r="M79" s="65"/>
      <c r="N79" s="65"/>
      <c r="O79" s="65"/>
      <c r="P79" s="65"/>
      <c r="Q79" s="65"/>
      <c r="R79" s="65"/>
    </row>
    <row r="80" spans="1:18" s="62" customFormat="1" x14ac:dyDescent="0.25">
      <c r="A80" s="34"/>
      <c r="B80" s="34"/>
      <c r="C80" s="34"/>
      <c r="D80" s="34"/>
      <c r="E80" s="34"/>
      <c r="F80" s="34"/>
      <c r="G80" s="34"/>
      <c r="H80" s="34"/>
      <c r="I80" s="34"/>
      <c r="J80" s="34"/>
      <c r="K80" s="35"/>
      <c r="L80" s="35"/>
      <c r="M80" s="65"/>
      <c r="N80" s="65"/>
      <c r="O80" s="65"/>
      <c r="P80" s="65"/>
      <c r="Q80" s="65"/>
      <c r="R80" s="65"/>
    </row>
    <row r="81" spans="1:18" s="62" customFormat="1" x14ac:dyDescent="0.25">
      <c r="A81" s="34"/>
      <c r="B81" s="34"/>
      <c r="C81" s="34"/>
      <c r="D81" s="34"/>
      <c r="E81" s="34"/>
      <c r="F81" s="34"/>
      <c r="G81" s="34"/>
      <c r="H81" s="34"/>
      <c r="I81" s="34"/>
      <c r="J81" s="34"/>
      <c r="K81" s="35"/>
      <c r="L81" s="35"/>
      <c r="M81" s="65"/>
      <c r="N81" s="65"/>
      <c r="O81" s="65"/>
      <c r="P81" s="65"/>
      <c r="Q81" s="65"/>
      <c r="R81" s="65"/>
    </row>
    <row r="82" spans="1:18" s="62" customFormat="1" x14ac:dyDescent="0.25">
      <c r="A82" s="34"/>
      <c r="B82" s="34"/>
      <c r="C82" s="34"/>
      <c r="D82" s="34"/>
      <c r="E82" s="34"/>
      <c r="F82" s="34"/>
      <c r="G82" s="34"/>
      <c r="H82" s="34"/>
      <c r="I82" s="34"/>
      <c r="J82" s="34"/>
      <c r="K82" s="35"/>
      <c r="L82" s="35"/>
      <c r="M82" s="65"/>
      <c r="N82" s="65"/>
      <c r="O82" s="65"/>
      <c r="P82" s="65"/>
      <c r="Q82" s="65"/>
      <c r="R82" s="65"/>
    </row>
    <row r="83" spans="1:18" s="62" customFormat="1" x14ac:dyDescent="0.25">
      <c r="A83" s="34"/>
      <c r="B83" s="34"/>
      <c r="C83" s="34"/>
      <c r="D83" s="34"/>
      <c r="E83" s="34"/>
      <c r="F83" s="34"/>
      <c r="G83" s="34"/>
      <c r="H83" s="34"/>
      <c r="I83" s="34"/>
      <c r="J83" s="34"/>
      <c r="K83" s="35"/>
      <c r="L83" s="35"/>
      <c r="M83" s="65"/>
      <c r="N83" s="65"/>
      <c r="O83" s="65"/>
      <c r="P83" s="65"/>
      <c r="Q83" s="65"/>
      <c r="R83" s="65"/>
    </row>
    <row r="84" spans="1:18" s="62" customFormat="1" x14ac:dyDescent="0.25">
      <c r="A84" s="34"/>
      <c r="B84" s="34"/>
      <c r="C84" s="34"/>
      <c r="D84" s="34"/>
      <c r="E84" s="34"/>
      <c r="F84" s="34"/>
      <c r="G84" s="34"/>
      <c r="H84" s="34"/>
      <c r="I84" s="34"/>
      <c r="J84" s="34"/>
      <c r="K84" s="35"/>
      <c r="L84" s="35"/>
      <c r="M84" s="65"/>
      <c r="N84" s="65"/>
      <c r="O84" s="65"/>
      <c r="P84" s="65"/>
      <c r="Q84" s="65"/>
      <c r="R84" s="65"/>
    </row>
    <row r="85" spans="1:18" s="62" customFormat="1" x14ac:dyDescent="0.25">
      <c r="A85" s="34"/>
      <c r="B85" s="34"/>
      <c r="C85" s="34"/>
      <c r="D85" s="34"/>
      <c r="E85" s="34"/>
      <c r="F85" s="34"/>
      <c r="G85" s="34"/>
      <c r="H85" s="34"/>
      <c r="I85" s="34"/>
      <c r="J85" s="34"/>
      <c r="K85" s="35"/>
      <c r="L85" s="35"/>
      <c r="M85" s="65"/>
      <c r="N85" s="65"/>
      <c r="O85" s="65"/>
      <c r="P85" s="65"/>
      <c r="Q85" s="65"/>
      <c r="R85" s="65"/>
    </row>
    <row r="86" spans="1:18" s="62" customFormat="1" x14ac:dyDescent="0.25">
      <c r="A86" s="34"/>
      <c r="B86" s="34"/>
      <c r="C86" s="34"/>
      <c r="D86" s="34"/>
      <c r="E86" s="34"/>
      <c r="F86" s="34"/>
      <c r="G86" s="34"/>
      <c r="H86" s="34"/>
      <c r="I86" s="34"/>
      <c r="J86" s="34"/>
      <c r="K86" s="35"/>
      <c r="L86" s="35"/>
      <c r="M86" s="65"/>
      <c r="N86" s="65"/>
      <c r="O86" s="65"/>
      <c r="P86" s="65"/>
      <c r="Q86" s="65"/>
      <c r="R86" s="65"/>
    </row>
    <row r="87" spans="1:18" s="62" customFormat="1" x14ac:dyDescent="0.25">
      <c r="A87" s="34"/>
      <c r="B87" s="34"/>
      <c r="C87" s="34"/>
      <c r="D87" s="34"/>
      <c r="E87" s="34"/>
      <c r="F87" s="34"/>
      <c r="G87" s="34"/>
      <c r="H87" s="34"/>
      <c r="I87" s="34"/>
      <c r="J87" s="34"/>
      <c r="K87" s="35"/>
      <c r="L87" s="35"/>
      <c r="M87" s="65"/>
      <c r="N87" s="65"/>
      <c r="O87" s="65"/>
      <c r="P87" s="65"/>
      <c r="Q87" s="65"/>
      <c r="R87" s="65"/>
    </row>
    <row r="88" spans="1:18" s="62" customFormat="1" x14ac:dyDescent="0.25">
      <c r="A88" s="34"/>
      <c r="B88" s="34"/>
      <c r="C88" s="34"/>
      <c r="D88" s="34"/>
      <c r="E88" s="34"/>
      <c r="F88" s="34"/>
      <c r="G88" s="34"/>
      <c r="H88" s="34"/>
      <c r="I88" s="34"/>
      <c r="J88" s="34"/>
      <c r="K88" s="35"/>
      <c r="L88" s="35"/>
      <c r="M88" s="65"/>
      <c r="N88" s="65"/>
      <c r="O88" s="65"/>
      <c r="P88" s="65"/>
      <c r="Q88" s="65"/>
      <c r="R88" s="65"/>
    </row>
    <row r="89" spans="1:18" s="62" customFormat="1" x14ac:dyDescent="0.25">
      <c r="A89" s="34"/>
      <c r="B89" s="34"/>
      <c r="C89" s="34"/>
      <c r="D89" s="34"/>
      <c r="E89" s="34"/>
      <c r="F89" s="34"/>
      <c r="G89" s="34"/>
      <c r="H89" s="34"/>
      <c r="I89" s="34"/>
      <c r="J89" s="34"/>
      <c r="K89" s="35"/>
      <c r="L89" s="35"/>
      <c r="M89" s="65"/>
      <c r="N89" s="65"/>
      <c r="O89" s="65"/>
      <c r="P89" s="65"/>
      <c r="Q89" s="65"/>
      <c r="R89" s="65"/>
    </row>
    <row r="90" spans="1:18" s="62" customFormat="1" x14ac:dyDescent="0.25">
      <c r="A90" s="34"/>
      <c r="B90" s="34"/>
      <c r="C90" s="34"/>
      <c r="D90" s="34"/>
      <c r="E90" s="34"/>
      <c r="F90" s="34"/>
      <c r="G90" s="34"/>
      <c r="H90" s="34"/>
      <c r="I90" s="34"/>
      <c r="J90" s="34"/>
      <c r="K90" s="35"/>
      <c r="L90" s="35"/>
      <c r="M90" s="65"/>
      <c r="N90" s="65"/>
      <c r="O90" s="65"/>
      <c r="P90" s="65"/>
      <c r="Q90" s="65"/>
      <c r="R90" s="65"/>
    </row>
    <row r="91" spans="1:18" s="62" customFormat="1" x14ac:dyDescent="0.25">
      <c r="A91" s="34"/>
      <c r="B91" s="34"/>
      <c r="C91" s="34"/>
      <c r="D91" s="34"/>
      <c r="E91" s="34"/>
      <c r="F91" s="34"/>
      <c r="G91" s="34"/>
      <c r="H91" s="34"/>
      <c r="I91" s="34"/>
      <c r="J91" s="34"/>
      <c r="K91" s="35"/>
      <c r="L91" s="35"/>
      <c r="M91" s="65"/>
      <c r="N91" s="65"/>
      <c r="O91" s="65"/>
      <c r="P91" s="65"/>
      <c r="Q91" s="65"/>
      <c r="R91" s="65"/>
    </row>
    <row r="92" spans="1:18" s="62" customFormat="1" x14ac:dyDescent="0.25">
      <c r="A92" s="59"/>
      <c r="B92" s="59"/>
      <c r="C92" s="59"/>
      <c r="D92" s="59"/>
      <c r="E92" s="59"/>
      <c r="F92" s="59"/>
      <c r="G92" s="59"/>
      <c r="H92" s="59"/>
      <c r="I92" s="59"/>
      <c r="J92" s="59"/>
      <c r="K92" s="66"/>
      <c r="L92" s="66"/>
      <c r="M92" s="17"/>
      <c r="N92" s="17"/>
      <c r="O92" s="17"/>
      <c r="P92" s="65"/>
      <c r="Q92" s="65"/>
      <c r="R92" s="65"/>
    </row>
    <row r="93" spans="1:18" s="62" customFormat="1" x14ac:dyDescent="0.25">
      <c r="A93" s="59"/>
      <c r="B93" s="59"/>
      <c r="C93" s="59"/>
      <c r="D93" s="59"/>
      <c r="E93" s="59"/>
      <c r="F93" s="59"/>
      <c r="G93" s="59"/>
      <c r="H93" s="59"/>
      <c r="I93" s="59"/>
      <c r="J93" s="59"/>
      <c r="K93" s="66"/>
      <c r="L93" s="66"/>
      <c r="M93" s="17"/>
      <c r="N93" s="17"/>
      <c r="O93" s="17"/>
      <c r="P93" s="65"/>
      <c r="Q93" s="65"/>
      <c r="R93" s="65"/>
    </row>
    <row r="94" spans="1:18" s="62" customFormat="1" x14ac:dyDescent="0.25">
      <c r="A94" s="59"/>
      <c r="B94" s="59"/>
      <c r="C94" s="59"/>
      <c r="D94" s="59"/>
      <c r="E94" s="59"/>
      <c r="F94" s="59"/>
      <c r="G94" s="59"/>
      <c r="H94" s="59"/>
      <c r="I94" s="59"/>
      <c r="J94" s="59"/>
      <c r="K94" s="66"/>
      <c r="L94" s="66"/>
      <c r="M94" s="17"/>
      <c r="N94" s="17"/>
      <c r="O94" s="17"/>
      <c r="P94" s="65"/>
      <c r="Q94" s="65"/>
      <c r="R94" s="65"/>
    </row>
    <row r="95" spans="1:18" s="62" customFormat="1" x14ac:dyDescent="0.25">
      <c r="A95" s="59"/>
      <c r="B95" s="59"/>
      <c r="C95" s="59"/>
      <c r="D95" s="59"/>
      <c r="E95" s="59"/>
      <c r="F95" s="59"/>
      <c r="G95" s="59"/>
      <c r="H95" s="59"/>
      <c r="I95" s="59"/>
      <c r="J95" s="59"/>
      <c r="K95" s="66"/>
      <c r="L95" s="66"/>
      <c r="M95" s="17"/>
      <c r="N95" s="17"/>
      <c r="O95" s="17"/>
      <c r="P95" s="65"/>
      <c r="Q95" s="65"/>
      <c r="R95" s="65"/>
    </row>
    <row r="96" spans="1:18" s="62" customFormat="1" x14ac:dyDescent="0.25">
      <c r="A96" s="59"/>
      <c r="B96" s="59"/>
      <c r="C96" s="59"/>
      <c r="D96" s="59"/>
      <c r="E96" s="59"/>
      <c r="F96" s="59"/>
      <c r="G96" s="59"/>
      <c r="H96" s="59"/>
      <c r="I96" s="59"/>
      <c r="J96" s="59"/>
      <c r="K96" s="66"/>
      <c r="L96" s="66"/>
      <c r="M96" s="17"/>
      <c r="N96" s="17"/>
      <c r="O96" s="17"/>
      <c r="P96" s="65"/>
      <c r="Q96" s="65"/>
      <c r="R96" s="65"/>
    </row>
    <row r="97" spans="1:18" s="62" customFormat="1" x14ac:dyDescent="0.25">
      <c r="A97" s="2"/>
      <c r="B97" s="2"/>
      <c r="C97" s="2"/>
      <c r="D97" s="2"/>
      <c r="E97" s="2"/>
      <c r="F97" s="2"/>
      <c r="G97" s="2"/>
      <c r="H97" s="2"/>
      <c r="I97" s="2"/>
      <c r="J97" s="2"/>
      <c r="K97" s="17"/>
      <c r="L97" s="17"/>
      <c r="M97" s="17"/>
      <c r="N97" s="17"/>
      <c r="O97" s="17"/>
      <c r="P97" s="65"/>
      <c r="Q97" s="65"/>
      <c r="R97" s="65"/>
    </row>
    <row r="98" spans="1:18" s="62" customFormat="1" x14ac:dyDescent="0.25">
      <c r="A98" s="2"/>
      <c r="B98" s="2"/>
      <c r="C98" s="2"/>
      <c r="D98" s="2"/>
      <c r="E98" s="2"/>
      <c r="F98" s="2"/>
      <c r="G98" s="2"/>
      <c r="H98" s="2"/>
      <c r="I98" s="2"/>
      <c r="J98" s="2"/>
      <c r="K98" s="17"/>
      <c r="L98" s="17"/>
      <c r="M98" s="17"/>
      <c r="N98" s="17"/>
      <c r="O98" s="17"/>
      <c r="P98" s="65"/>
      <c r="Q98" s="65"/>
      <c r="R98" s="65"/>
    </row>
    <row r="99" spans="1:18" s="62" customFormat="1" x14ac:dyDescent="0.25">
      <c r="A99" s="2"/>
      <c r="B99" s="2"/>
      <c r="C99" s="2"/>
      <c r="D99" s="2"/>
      <c r="E99" s="2"/>
      <c r="F99" s="2"/>
      <c r="G99" s="2"/>
      <c r="H99" s="2"/>
      <c r="I99" s="2"/>
      <c r="J99" s="2"/>
      <c r="K99" s="17"/>
      <c r="L99" s="17"/>
      <c r="M99" s="17"/>
      <c r="N99" s="17"/>
      <c r="O99" s="17"/>
      <c r="P99" s="65"/>
      <c r="Q99" s="65"/>
      <c r="R99" s="65"/>
    </row>
    <row r="100" spans="1:18" s="62" customFormat="1" x14ac:dyDescent="0.25">
      <c r="A100" s="2"/>
      <c r="B100" s="2"/>
      <c r="C100" s="2"/>
      <c r="D100" s="2"/>
      <c r="E100" s="2"/>
      <c r="F100" s="2"/>
      <c r="G100" s="2"/>
      <c r="H100" s="2"/>
      <c r="I100" s="2"/>
      <c r="J100" s="2"/>
      <c r="K100" s="17"/>
      <c r="L100" s="17"/>
      <c r="M100" s="17"/>
      <c r="N100" s="17"/>
      <c r="O100" s="17"/>
      <c r="P100" s="65"/>
      <c r="Q100" s="65"/>
      <c r="R100" s="65"/>
    </row>
    <row r="101" spans="1:18" s="62" customFormat="1" x14ac:dyDescent="0.25">
      <c r="A101" s="2"/>
      <c r="B101" s="2"/>
      <c r="C101" s="2"/>
      <c r="D101" s="2"/>
      <c r="E101" s="2"/>
      <c r="F101" s="2"/>
      <c r="G101" s="2"/>
      <c r="H101" s="2"/>
      <c r="I101" s="2"/>
      <c r="J101" s="2"/>
      <c r="K101" s="17"/>
      <c r="L101" s="17"/>
      <c r="M101" s="17"/>
      <c r="N101" s="17"/>
      <c r="O101" s="17"/>
      <c r="P101" s="65"/>
      <c r="Q101" s="65"/>
      <c r="R101" s="65"/>
    </row>
    <row r="102" spans="1:18" s="62" customFormat="1" x14ac:dyDescent="0.25">
      <c r="A102" s="2"/>
      <c r="B102" s="2"/>
      <c r="C102" s="2"/>
      <c r="D102" s="2"/>
      <c r="E102" s="2"/>
      <c r="F102" s="2"/>
      <c r="G102" s="2"/>
      <c r="H102" s="2"/>
      <c r="I102" s="2"/>
      <c r="J102" s="2"/>
      <c r="K102" s="17"/>
      <c r="L102" s="17"/>
      <c r="M102" s="17"/>
      <c r="N102" s="17"/>
      <c r="O102" s="17"/>
      <c r="P102" s="65"/>
      <c r="Q102" s="65"/>
      <c r="R102" s="65"/>
    </row>
    <row r="103" spans="1:18" s="62" customFormat="1" x14ac:dyDescent="0.25">
      <c r="A103" s="2"/>
      <c r="B103" s="2"/>
      <c r="C103" s="2"/>
      <c r="D103" s="2"/>
      <c r="E103" s="2"/>
      <c r="F103" s="2"/>
      <c r="G103" s="2"/>
      <c r="H103" s="2"/>
      <c r="I103" s="2"/>
      <c r="J103" s="2"/>
      <c r="K103" s="17"/>
      <c r="L103" s="17"/>
      <c r="M103" s="17"/>
      <c r="N103" s="17"/>
      <c r="O103" s="17"/>
      <c r="P103" s="65"/>
      <c r="Q103" s="65"/>
      <c r="R103" s="65"/>
    </row>
    <row r="104" spans="1:18" s="62" customFormat="1" x14ac:dyDescent="0.25">
      <c r="A104" s="2"/>
      <c r="B104" s="2"/>
      <c r="C104" s="2"/>
      <c r="D104" s="2"/>
      <c r="E104" s="2"/>
      <c r="F104" s="2"/>
      <c r="G104" s="2"/>
      <c r="H104" s="2"/>
      <c r="I104" s="2"/>
      <c r="J104" s="2"/>
      <c r="K104" s="17"/>
      <c r="L104" s="17"/>
      <c r="M104" s="17"/>
      <c r="N104" s="17"/>
      <c r="O104" s="17"/>
      <c r="P104" s="65"/>
      <c r="Q104" s="65"/>
      <c r="R104" s="65"/>
    </row>
    <row r="105" spans="1:18" s="62" customFormat="1" x14ac:dyDescent="0.25">
      <c r="A105" s="2"/>
      <c r="B105" s="2"/>
      <c r="C105" s="2"/>
      <c r="D105" s="2"/>
      <c r="E105" s="2"/>
      <c r="F105" s="2"/>
      <c r="G105" s="2"/>
      <c r="H105" s="2"/>
      <c r="I105" s="2"/>
      <c r="J105" s="2"/>
      <c r="K105" s="17"/>
      <c r="L105" s="17"/>
      <c r="M105" s="17"/>
      <c r="N105" s="17"/>
      <c r="O105" s="17"/>
      <c r="P105" s="65"/>
      <c r="Q105" s="65"/>
      <c r="R105" s="65"/>
    </row>
    <row r="106" spans="1:18" s="62" customFormat="1" x14ac:dyDescent="0.25">
      <c r="A106" s="2"/>
      <c r="B106" s="2"/>
      <c r="C106" s="2"/>
      <c r="D106" s="2"/>
      <c r="E106" s="2"/>
      <c r="F106" s="2"/>
      <c r="G106" s="2"/>
      <c r="H106" s="2"/>
      <c r="I106" s="2"/>
      <c r="J106" s="2"/>
      <c r="K106" s="17"/>
      <c r="L106" s="17"/>
      <c r="M106" s="17"/>
      <c r="N106" s="17"/>
      <c r="O106" s="17"/>
      <c r="P106" s="65"/>
      <c r="Q106" s="65"/>
      <c r="R106" s="65"/>
    </row>
    <row r="107" spans="1:18" s="62" customFormat="1" x14ac:dyDescent="0.25">
      <c r="A107" s="2"/>
      <c r="B107" s="2"/>
      <c r="C107" s="2"/>
      <c r="D107" s="2"/>
      <c r="E107" s="2"/>
      <c r="F107" s="2"/>
      <c r="G107" s="2"/>
      <c r="H107" s="2"/>
      <c r="I107" s="2"/>
      <c r="J107" s="2"/>
      <c r="K107" s="17"/>
      <c r="L107" s="17"/>
      <c r="M107" s="17"/>
      <c r="N107" s="17"/>
      <c r="O107" s="17"/>
      <c r="P107" s="65"/>
      <c r="Q107" s="65"/>
      <c r="R107" s="65"/>
    </row>
    <row r="108" spans="1:18" s="62" customFormat="1" x14ac:dyDescent="0.25">
      <c r="A108" s="2"/>
      <c r="B108" s="2"/>
      <c r="C108" s="2"/>
      <c r="D108" s="2"/>
      <c r="E108" s="2"/>
      <c r="F108" s="2"/>
      <c r="G108" s="2"/>
      <c r="H108" s="2"/>
      <c r="I108" s="2"/>
      <c r="J108" s="2"/>
      <c r="K108" s="17"/>
      <c r="L108" s="17"/>
      <c r="M108" s="17"/>
      <c r="N108" s="17"/>
      <c r="O108" s="17"/>
      <c r="P108" s="65"/>
      <c r="Q108" s="65"/>
      <c r="R108" s="65"/>
    </row>
    <row r="109" spans="1:18" s="62" customFormat="1" x14ac:dyDescent="0.25">
      <c r="K109" s="65"/>
      <c r="L109" s="65"/>
      <c r="M109" s="65"/>
      <c r="N109" s="65"/>
      <c r="O109" s="65"/>
      <c r="P109" s="65"/>
      <c r="Q109" s="65"/>
      <c r="R109" s="65"/>
    </row>
    <row r="110" spans="1:18" s="62" customFormat="1" x14ac:dyDescent="0.25">
      <c r="K110" s="65"/>
      <c r="L110" s="65"/>
      <c r="M110" s="65"/>
      <c r="N110" s="65"/>
      <c r="O110" s="65"/>
      <c r="P110" s="65"/>
      <c r="Q110" s="65"/>
      <c r="R110" s="65"/>
    </row>
    <row r="111" spans="1:18" s="62" customFormat="1" x14ac:dyDescent="0.25">
      <c r="K111" s="65"/>
      <c r="L111" s="65"/>
      <c r="M111" s="65"/>
      <c r="N111" s="65"/>
      <c r="O111" s="65"/>
      <c r="P111" s="65"/>
      <c r="Q111" s="65"/>
      <c r="R111" s="65"/>
    </row>
    <row r="112" spans="1:18" s="62" customFormat="1" x14ac:dyDescent="0.25">
      <c r="K112" s="65"/>
      <c r="L112" s="65"/>
      <c r="M112" s="65"/>
      <c r="N112" s="65"/>
      <c r="O112" s="65"/>
      <c r="P112" s="65"/>
      <c r="Q112" s="65"/>
      <c r="R112" s="65"/>
    </row>
    <row r="113" spans="11:18" s="62" customFormat="1" x14ac:dyDescent="0.25">
      <c r="K113" s="65"/>
      <c r="L113" s="65"/>
      <c r="M113" s="65"/>
      <c r="N113" s="65"/>
      <c r="O113" s="65"/>
      <c r="P113" s="65"/>
      <c r="Q113" s="65"/>
      <c r="R113" s="65"/>
    </row>
    <row r="114" spans="11:18" s="62" customFormat="1" x14ac:dyDescent="0.25">
      <c r="K114" s="65"/>
      <c r="L114" s="65"/>
      <c r="M114" s="65"/>
      <c r="N114" s="65"/>
      <c r="O114" s="65"/>
      <c r="P114" s="65"/>
      <c r="Q114" s="65"/>
      <c r="R114" s="65"/>
    </row>
    <row r="115" spans="11:18" s="62" customFormat="1" x14ac:dyDescent="0.25">
      <c r="K115" s="65"/>
      <c r="L115" s="65"/>
      <c r="M115" s="65"/>
      <c r="N115" s="65"/>
      <c r="O115" s="65"/>
      <c r="P115" s="65"/>
      <c r="Q115" s="65"/>
      <c r="R115" s="65"/>
    </row>
  </sheetData>
  <sheetProtection algorithmName="SHA-512" hashValue="IE9tN498QbjD6fZKFJzoe7VSV+JJ3Jy51t0+gVuobxEoIOpNMSuWVOzkyK5pdeL0FS+i36va3SI2hJLtV8NjdA==" saltValue="rIeMJ1fXnO/jHKdd2MACEw==" spinCount="100000" sheet="1" objects="1" scenarios="1" selectLockedCells="1"/>
  <mergeCells count="10">
    <mergeCell ref="G67:H67"/>
    <mergeCell ref="A30:I30"/>
    <mergeCell ref="F1:I1"/>
    <mergeCell ref="B40:B42"/>
    <mergeCell ref="C40:C42"/>
    <mergeCell ref="D40:D42"/>
    <mergeCell ref="E40:E42"/>
    <mergeCell ref="H40:J41"/>
    <mergeCell ref="A11:I11"/>
    <mergeCell ref="A4:I4"/>
  </mergeCells>
  <phoneticPr fontId="2" type="noConversion"/>
  <conditionalFormatting sqref="E20">
    <cfRule type="cellIs" dxfId="6" priority="3" stopIfTrue="1" operator="between">
      <formula>0.5</formula>
      <formula>1</formula>
    </cfRule>
    <cfRule type="cellIs" dxfId="5" priority="10" operator="notBetween">
      <formula>0.5</formula>
      <formula>1</formula>
    </cfRule>
  </conditionalFormatting>
  <conditionalFormatting sqref="E27">
    <cfRule type="cellIs" dxfId="4" priority="1" operator="notBetween">
      <formula>0.5</formula>
      <formula>1</formula>
    </cfRule>
    <cfRule type="cellIs" dxfId="3" priority="2" operator="between">
      <formula>0.5</formula>
      <formula>1</formula>
    </cfRule>
  </conditionalFormatting>
  <conditionalFormatting sqref="F20 F26:F27 F35:F38 E40 E43:E44 F45">
    <cfRule type="containsText" dxfId="2" priority="7" operator="containsText" text="BAD">
      <formula>NOT(ISERROR(SEARCH("BAD",E20)))</formula>
    </cfRule>
    <cfRule type="containsText" dxfId="1" priority="8" operator="containsText" text="OK">
      <formula>NOT(ISERROR(SEARCH("OK",E20)))</formula>
    </cfRule>
    <cfRule type="cellIs" dxfId="0" priority="9" operator="equal">
      <formula>OK</formula>
    </cfRule>
  </conditionalFormatting>
  <pageMargins left="0.7" right="0.7" top="0.75" bottom="0.75" header="0.3" footer="0.3"/>
  <pageSetup scale="92" orientation="portrait" r:id="rId1"/>
  <ignoredErrors>
    <ignoredError sqref="B56:G68 B69 D69:G6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Sandberg, Greg</dc:creator>
  <cp:lastModifiedBy>Sandberg, Greg</cp:lastModifiedBy>
  <cp:lastPrinted>2026-05-26T17:04:02Z</cp:lastPrinted>
  <dcterms:created xsi:type="dcterms:W3CDTF">2025-01-27T23:28:07Z</dcterms:created>
  <dcterms:modified xsi:type="dcterms:W3CDTF">2026-05-26T17:04:13Z</dcterms:modified>
</cp:coreProperties>
</file>