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G:\WQP\5_NPS_Wetlands\Nonpoint_Source_Program\319_Program\2026_Project_Cycle\"/>
    </mc:Choice>
  </mc:AlternateContent>
  <xr:revisionPtr revIDLastSave="0" documentId="13_ncr:1_{BBC8A432-68DB-47C8-BD95-88BF3B493EC3}" xr6:coauthVersionLast="47" xr6:coauthVersionMax="47" xr10:uidLastSave="{00000000-0000-0000-0000-000000000000}"/>
  <bookViews>
    <workbookView xWindow="31065" yWindow="0" windowWidth="21600" windowHeight="15585" xr2:uid="{7BB0C0A8-E2F1-4239-A508-DED9E960404F}"/>
  </bookViews>
  <sheets>
    <sheet name=" 2026 NPS Application Summary"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2" i="2" l="1"/>
  <c r="F62" i="2"/>
  <c r="F57" i="2"/>
  <c r="M51" i="2"/>
  <c r="L51" i="2"/>
  <c r="J51" i="2"/>
  <c r="I51" i="2"/>
  <c r="N48" i="2"/>
  <c r="M48" i="2"/>
  <c r="L48" i="2"/>
  <c r="K48" i="2"/>
  <c r="J48" i="2"/>
  <c r="I48" i="2"/>
  <c r="H48" i="2"/>
  <c r="G60" i="2" s="1"/>
  <c r="G63" i="2" s="1"/>
  <c r="D48" i="2"/>
  <c r="C48" i="2"/>
  <c r="F60" i="2" s="1"/>
  <c r="F63" i="2" s="1"/>
  <c r="N42" i="2"/>
  <c r="M42" i="2"/>
  <c r="L42" i="2"/>
  <c r="K42" i="2"/>
  <c r="K51" i="2" s="1"/>
  <c r="G56" i="2" s="1"/>
  <c r="J42" i="2"/>
  <c r="I42" i="2"/>
  <c r="H42" i="2"/>
  <c r="G61" i="2" s="1"/>
  <c r="D42" i="2"/>
  <c r="C42" i="2"/>
  <c r="F61" i="2" s="1"/>
  <c r="N32" i="2"/>
  <c r="M32" i="2"/>
  <c r="L32" i="2"/>
  <c r="K32" i="2"/>
  <c r="J32" i="2"/>
  <c r="I32" i="2"/>
  <c r="H32" i="2"/>
  <c r="D32" i="2"/>
  <c r="C32" i="2"/>
  <c r="N23" i="2"/>
  <c r="N51" i="2" s="1"/>
  <c r="M23" i="2"/>
  <c r="L23" i="2"/>
  <c r="K23" i="2"/>
  <c r="J23" i="2"/>
  <c r="I23" i="2"/>
  <c r="H23" i="2"/>
  <c r="H51" i="2" s="1"/>
  <c r="D23" i="2"/>
  <c r="D51" i="2" s="1"/>
  <c r="C23" i="2"/>
  <c r="C51" i="2" s="1"/>
</calcChain>
</file>

<file path=xl/sharedStrings.xml><?xml version="1.0" encoding="utf-8"?>
<sst xmlns="http://schemas.openxmlformats.org/spreadsheetml/2006/main" count="244" uniqueCount="163">
  <si>
    <t>Project Sponsor</t>
  </si>
  <si>
    <t>Project Name</t>
  </si>
  <si>
    <t>Nonpoint Source Request</t>
  </si>
  <si>
    <t>Non-Federal Match Offered</t>
  </si>
  <si>
    <t>Agency Review Panel Score</t>
  </si>
  <si>
    <t>Agency Review Panel Funding Recommendation</t>
  </si>
  <si>
    <t>DEQ 319 Recommend</t>
  </si>
  <si>
    <t>DNRC NPS Recommend</t>
  </si>
  <si>
    <t>604 Recommend</t>
  </si>
  <si>
    <t>NF 319 Match Recommend</t>
  </si>
  <si>
    <t>Statewide Project Applications</t>
  </si>
  <si>
    <t>Big Blackfoot Chapter of Trout Unlimited</t>
  </si>
  <si>
    <t>Cottonwood Creek Restoration Project Phase I</t>
  </si>
  <si>
    <t>Restoration of natural channel geometry, floodplain connectivity, minimum instream flow and riparian vegetation on 2,200 feet of Cottonwood Creek.</t>
  </si>
  <si>
    <t>Bitterroot Water Partnership</t>
  </si>
  <si>
    <t>Bitterroot Headwater Restoration - Cameron Creek - Sula Ranch</t>
  </si>
  <si>
    <t>East Fork Bitterroot Restoration -Lazy J Cross Ranch</t>
  </si>
  <si>
    <t>Clark Fork Coalition</t>
  </si>
  <si>
    <t>Lower Grant Creek Phase II</t>
  </si>
  <si>
    <t>City of Missoula</t>
  </si>
  <si>
    <t>Pattee Creek Riparian Revegetation Project</t>
  </si>
  <si>
    <t>High Plains Conservation District</t>
  </si>
  <si>
    <t>Hound Creek Realignment and Floodplain Connection</t>
  </si>
  <si>
    <t>Lincoln Conservation District</t>
  </si>
  <si>
    <t>Grave Creek Rehabiliation Project Phase I</t>
  </si>
  <si>
    <t>Montana Association of Conservation Districts</t>
  </si>
  <si>
    <t>Ranching for Rivers</t>
  </si>
  <si>
    <t>Montana Trout Unlimited</t>
  </si>
  <si>
    <t>Lower Boulder River - Shaw Dam Removal and Riparian Restoration</t>
  </si>
  <si>
    <t>National Wildlife Federation</t>
  </si>
  <si>
    <t>Montana Beaver Conflict Resolution Program</t>
  </si>
  <si>
    <t>Trout Unlimited</t>
  </si>
  <si>
    <t>Flint Creek Phase III Conn Property Habitat Restoration Project</t>
  </si>
  <si>
    <t>Hyde Ranch Fencing and Riparian Enhancement Phase I</t>
  </si>
  <si>
    <t>West Fork Madison Side Channel and Floodplain Restoration</t>
  </si>
  <si>
    <t>Flathead Lakers</t>
  </si>
  <si>
    <t>Polson Bay Golf Course Pollution Prevention Project</t>
  </si>
  <si>
    <t>Gallatin Watershed Council</t>
  </si>
  <si>
    <t>Upper East Gallatin Floodplain and Wetland Restoration - Implementation</t>
  </si>
  <si>
    <t xml:space="preserve">Request is to add funding to existing contract #223039, replacing $111K of cash match from the landowner for implementation with 319 funds (plus add'l admin).  </t>
  </si>
  <si>
    <t>Focus Watershed Project Applications</t>
  </si>
  <si>
    <t>Exclusion Fence on Unnamed Tributary to the Gallatin River</t>
  </si>
  <si>
    <t>Montana Freshwater Partners</t>
  </si>
  <si>
    <t>Bangtail Creek Restoration Phase II</t>
  </si>
  <si>
    <t>Design and implementation of practices and structures to address channel incision and severe erosion. Installation of fencing and water gaps to reduce grazing pressure on Bangtail Creek.</t>
  </si>
  <si>
    <t>Lower Shields River Riparian Restoration - Lawellin</t>
  </si>
  <si>
    <t>Shields River Streambank Restoration Design - Johnstone</t>
  </si>
  <si>
    <t>Design and permitting phase of bioengineered streambank stabilization project to highlight alternatives to traditional riprap.</t>
  </si>
  <si>
    <t>Shields Loop Campground Fencing and Riparian Planting</t>
  </si>
  <si>
    <t>Canyon Creek Restoration Phase II</t>
  </si>
  <si>
    <t>Statewide EO/Capacity Applications</t>
  </si>
  <si>
    <t>Flathead Watershed Restoration Capacity Building</t>
  </si>
  <si>
    <t>Convene watershed partners, engage new stakeholders in riparian restoration</t>
  </si>
  <si>
    <t>Growth and Development NPS Reduction in Gallatin Valley</t>
  </si>
  <si>
    <t>Gallatin Stream Teams</t>
  </si>
  <si>
    <t>Capacity to support the volunteer component of a partnership with the GLWQD to collect water qualiity data.  Data has potential to inform the focus watershed effort.</t>
  </si>
  <si>
    <t>Libby Creek Concept Plan</t>
  </si>
  <si>
    <t>Lewis and Clark County</t>
  </si>
  <si>
    <t>Update existing WRP.  Current WRP (2016-2023) is outdated, priorities and data changed.</t>
  </si>
  <si>
    <t>Upper Yellowstone Watershed - WRP Development Phase I</t>
  </si>
  <si>
    <t>Begin WRP development for the Upper Yellowstone Watershed from the YNP boundary to the confluence w/ Shields River E of Livingston.</t>
  </si>
  <si>
    <t>Sun River Watershed Group</t>
  </si>
  <si>
    <t>Building Capacity for the Sun River Watershed Group</t>
  </si>
  <si>
    <t>Focus Watershed EO/Capacity Applications</t>
  </si>
  <si>
    <t>Lower Shields Project Development</t>
  </si>
  <si>
    <t>Funding to maintain current levels of project development capacity for 12 months.</t>
  </si>
  <si>
    <t>Park Conservation District</t>
  </si>
  <si>
    <t>Lower Shields Watershed Capacity Development</t>
  </si>
  <si>
    <t>Trout Unlimited Shields Watershed Capacity</t>
  </si>
  <si>
    <t>$30,00.00</t>
  </si>
  <si>
    <t>Grand Total</t>
  </si>
  <si>
    <t>Anticipated 319 Funding</t>
  </si>
  <si>
    <t>Unspent 319</t>
  </si>
  <si>
    <t>Unspent 604</t>
  </si>
  <si>
    <t>Unspent DNRC</t>
  </si>
  <si>
    <t>Total Request</t>
  </si>
  <si>
    <t>Big Hole Watershed Committee</t>
  </si>
  <si>
    <t>Burma Road Sediment Capture Project</t>
  </si>
  <si>
    <t>Construction of sediment control structures (Zeedyk structures) in an ephemeral tributary to the Big Hole River to prevent episodic sediment loading from runoff events.</t>
  </si>
  <si>
    <t>McCartney (Kalsta Ranch) Project</t>
  </si>
  <si>
    <t>Construction of sediment control structures (Zeedyk structures) in an ephemeral tributary to an irrigation ditch that feeds an oxbow pond that flows into the Big Hole River. The goal of the project is to prevent episodic sediment loading from runoff events.</t>
  </si>
  <si>
    <t xml:space="preserve">This project will address a side channel on the West Fork of the Madison caused in part by dispersed camping and vehicle ruts, where overbank flows have created a headcut. The proposed solution is close the area from vehicles and install a more stable side channel with fish habitat and incorporate floodplain roughness and revegetation. </t>
  </si>
  <si>
    <t xml:space="preserve">Funding requested to identify and coordinate projects in Shields Focus Watershed. Proposed activities include diversion surveys and anaylsis, aquatic life and beaver habitat surveys, landowner meetings coordination. </t>
  </si>
  <si>
    <t>This project will install fencing to enclose a wetland and campground area. The project also includes planting  shrubs and cottownwoods along the Shields River.</t>
  </si>
  <si>
    <t>Installation of stream and ditch fencing to exclude livestock, off-stream watering, and water gaps along the Madison River and its tributary streams and ditches.</t>
  </si>
  <si>
    <t xml:space="preserve">Implmentation of Phase 3 of ongoing Flint Creek restoration. Project will restore ~5400 feet of stream channel through brush treatments,  installation of PALs, fencing, revegetation and floodplain earthwork. </t>
  </si>
  <si>
    <t>Design and implmentation of Phase 2 of the Canyon Creek Project funded in 2025. The project will remove large concrete dam/culvert to restore natural stream channel and sediment sorting processes..</t>
  </si>
  <si>
    <t>Capacity funding requested to (1) grow stakeholder outreach through activities like tribal outreach and rain barrel workshops, (2) update the 2022 Sun River Watershed Restoration Plan, and (3) improve organizational stability by creating an operations manual and formalize processes.</t>
  </si>
  <si>
    <t>Funding requested to (1) identify nonpoint source projects, (2) support project partners (3) connect with landowners, (4) provide meeting space, (5) strategically plan, (6) provide letters of support and project implementation advise, (7) host educational workshops, and (8) host watershed group meetings.</t>
  </si>
  <si>
    <t>This is for building a beaver exclusion fence on a culvert where MDT is responsible for road maintenance. This will also be used as a training opportunity to educate MDT road crews and orther state and local departments on the use of these structures and their purpose and benefits.</t>
  </si>
  <si>
    <t>Funding requested to continue implementing the Montana Beaver Conflict Resolution Program. The project reduces nonpoint source pollution by maintaining beavers on the landscape. Sites for conflict resolution are not yet chosen.</t>
  </si>
  <si>
    <t>Riparian fencing, riparian plantings, removal of invasive species, and bank stabilization along a half mile of Shields River bankline.</t>
  </si>
  <si>
    <t>Develop concept level plans to address identified flood-impacted sites along 3 miles of Libby Creek.</t>
  </si>
  <si>
    <t xml:space="preserve">Project site was prioritized for risk of septic contamination on excessive bank erosion. Proposal is to restore approx 250 feet of excessive bank erosion and sediment loading - create a 30 ft wide vegetated bench with minor channel realighnement to tie into existing bank. Request is for final desings, permitting, implementation, E&amp;O and monitoriong. </t>
  </si>
  <si>
    <t>Realign Hound Creek away from a 650 foot long eroding streambank by constructing new stream channel with woody debris structures and stabilizing banks with willow cuttings. Protect the project with electric livestock exclusion fencing.</t>
  </si>
  <si>
    <t>Address knowledge gaps about streamside stewardship with local policymakers and development professionals by expanding the use of the Watercourse Commons, relationship building, and site walks to provide technical asisstance.</t>
  </si>
  <si>
    <t>Construction of a stormwater retention and infiltration system for a park and a golf course where  E. coli has been detected.. Riparian plantings, water quality monitoring and education and outreach to lakeshore property owners.</t>
  </si>
  <si>
    <t>Riparian buffer restoration along Pattee Creek in Missoula. Revegetation, education and outreach, and monitoring.</t>
  </si>
  <si>
    <t>Installation of beaver mimicry structures, extensive revegetation (15k willow plantings), human/beaver conflict reduction structures, and culvert replacement along a 2-mile stretch of Cameron Creek. A continuation of work with a previous landowner.</t>
  </si>
  <si>
    <t>6,300 feet of riparian fencing  with willow trenches and native vegetation planting to address lack of riparian cover aloing the east fork Bitterroot River. Connects to a completed project downstream also on Lazy J Cross Ranch.</t>
  </si>
  <si>
    <t>FF</t>
  </si>
  <si>
    <t>PF+</t>
  </si>
  <si>
    <t>PF-</t>
  </si>
  <si>
    <t>NF</t>
  </si>
  <si>
    <t>PF-+</t>
  </si>
  <si>
    <t>HAB Grant</t>
  </si>
  <si>
    <t>319 Used to Match DNRC</t>
  </si>
  <si>
    <t>DNRC Used to Match 319</t>
  </si>
  <si>
    <t>Applicant failed to submit a complete application by the application deadline.</t>
  </si>
  <si>
    <t>---------</t>
  </si>
  <si>
    <t>--------</t>
  </si>
  <si>
    <t>Project Summary</t>
  </si>
  <si>
    <t>Funding Recommendation Notes</t>
  </si>
  <si>
    <t>This was one of two applications eligible for 604 funding. DEQ has $50k in 604 funding available. The Agency Review Panel recommended partial funding for both projects, so we split it evenly between the two.</t>
  </si>
  <si>
    <t>The Agency Review Panel recommended partial funding plus for this project. However, since the project addresses a nutrient impairment, it's eligible for funding under the HAB Grant. Only two other projects were eligible for this funding source, and DEQ has more money available from this source than we have eligible projects, so we bumped it up to full funding.</t>
  </si>
  <si>
    <t>This project appears to be addressing, to one degree or another, natural sources of sediment loading, which are not considered Nonpoint Source Pollution. The project also uses a control technique that would inhibit, rather than restore natural processes.</t>
  </si>
  <si>
    <t>This project failed to meet DEQ's minimum design standards for the minimum width of riparian buffers. It also had as a stated purpose the goal of reducing pollutants coming out of a permitted point source discharge outfall, and nonpoint source funding cannot be used to address point source discharges. It was one of the lowest scoring applications, and received a "not fund" recommendation from the Agency Review Panel.</t>
  </si>
  <si>
    <t xml:space="preserve">Design and implementation of Phase II of the ongoing Grant Creek Project. P2 will take place upstream of Fry's Ranch. Restoration activities include wetland construction, livestock exclusion fencing, stream realignment and lowering floodplain. </t>
  </si>
  <si>
    <t>This project received the second lowest score from the Agency Review Panel. The Panel expressed concern over whether the project design would restore natural processes, and whether it would meet DEQ's design criteria that require beaver to be allowed to continue to inhabit the stream.</t>
  </si>
  <si>
    <t>This project received a "fully fund" recommendation from the Agency Review Panel.</t>
  </si>
  <si>
    <t>DEQ plans to fund this project at 75% of the requested ammount, commensurate with a "partial fund plus" recommendation from the Agency Review Panel and sentiment expressed by Panelists that the project was likely scalable.</t>
  </si>
  <si>
    <t>This project, while potentially serving as a gateway to future projects, scored poorly with the Agency Review Panel. Concerns included the extent to which the project was designed to restore natural processes vs protect infrastructure (the adjacent hay field). DEQ strongly encourages the applicant to evaluate the potential for a larger project that would more comprehensively address erosion through restoring natural processes, including, where feasible, the process of channel migration, and would welcome a future application for work at this site.</t>
  </si>
  <si>
    <t>This project received a "partial fund minus" recommendation from the Agency Review Panel.</t>
  </si>
  <si>
    <t>This project received a "partial fund minus" recommendation from the Agency Review Panel. DEQ and the Panel expressed concerns over whether similar water quality objectives could be accomplished by using less costly design alternatives or by fencing humans and livestock out of the project site and allowing natural processes to reclaim the affected area.</t>
  </si>
  <si>
    <t>This project received a "partial fund plus" recommendation from the Agency Review Panel. DEQ appreciated the effort made by the applicant to respond to recommendations DEQ provided during the draft application phase.</t>
  </si>
  <si>
    <t xml:space="preserve">This project received a "not fund" recommendation from the Agency Review Panel. </t>
  </si>
  <si>
    <t>DEQ plans to fund this project at 75% of the requested ammount, commensurate with a "partial fund plus" recommendation from the Agency Review Panel.</t>
  </si>
  <si>
    <t>This project received the lowest score from the Agency Review Panel. However, during the question and answer session at the Panel meeting, the applicant made a convincing case that the project design was still very maleable, and that the project had a high potential to inspire additional work at other sites within the Shields focus watershed. DEQ would like to offer $30k in funding to support development of a preliminary engineering report or a similar document that would analyze design alternatives to find a solution more in keeping with restoring natural processes.</t>
  </si>
  <si>
    <t>The Agency Review Panel was split in its support for this project. Some panelists expressed doubt over the value of the project in promoting on-the-ground restoration efforts.</t>
  </si>
  <si>
    <t xml:space="preserve">This project received a "not fund" recommendation from the Agency Review Panel. Panelists expressed significant concern over the project's connection to activities that would have relatively minimal impact on nonpoint source pollution (e.g., installing rain barrels within the boundaries of an MS4 and updating a watershed restoration plan that was previously updated less than 5 years ago). </t>
  </si>
  <si>
    <t>This project would provide critical capacity for one of the 3 key partner organizations working to develop projects in the Shields focus watershed.</t>
  </si>
  <si>
    <t xml:space="preserve">This project would provide critical capacity for one of the 3 key partner organizations working to develop projects in the Shields focus watershed. DEQ felt that this was the most clearly thought out and well-constructed capacity funding application received this funding cycle. </t>
  </si>
  <si>
    <t>------------------------------------------------------------------------------</t>
  </si>
  <si>
    <t>Up to $1,000,000</t>
  </si>
  <si>
    <t>HAB Grant Funding (limited to addressing nutrient impairments or waterbodies with identified HABs)</t>
  </si>
  <si>
    <t>Available</t>
  </si>
  <si>
    <t>Allocated</t>
  </si>
  <si>
    <t>Focus Watershed Request</t>
  </si>
  <si>
    <t>Statewide Request</t>
  </si>
  <si>
    <t>HAB Request</t>
  </si>
  <si>
    <t>Funding/Request Source</t>
  </si>
  <si>
    <t>Steve Carpenedo</t>
  </si>
  <si>
    <t>Hannah Riedl</t>
  </si>
  <si>
    <t>Mark Ockey</t>
  </si>
  <si>
    <t>Torie Haraldson</t>
  </si>
  <si>
    <t>NA</t>
  </si>
  <si>
    <t>Tiffany Lyden</t>
  </si>
  <si>
    <t>Ella Lunny</t>
  </si>
  <si>
    <t>DEQ Staff (tentative)</t>
  </si>
  <si>
    <t>2026 319 Nonpoint Source and Wetlands Applications</t>
  </si>
  <si>
    <t xml:space="preserve">The primary purpose of this project is to protect infrastructure (a septic system) by artificially inhibiting natural channel forming processes using techniques (Rosgen style deflection vanes) that have been shown in the past to have a high rate of failure in </t>
  </si>
  <si>
    <t>This project will remove the antiquated Shaw Diversion Dam and restore fish passage, wetlands, and instread habitat. The new stream channel will flow through existing mature cottonwood stands, while the old channel will be converted to wetlands. Conifer removal will be used for floodplain roughness.Proposal also includes expansive reveg and exclusion fencing.</t>
  </si>
  <si>
    <t>Megan Gilmore</t>
  </si>
  <si>
    <t>The Agency Review Panel recommended full funding for this project. The funding will be put into an existing contract from a previous funding cycle.</t>
  </si>
  <si>
    <t>This project received a "partial fund minus" recommendation from the Agency Review Panel. However, DEQ feel that it represents a unique approach to encouraging water-quality-conscious decision making, that could, if successful, be applied in other watersheds around the state.</t>
  </si>
  <si>
    <t>Lake Helena Watershed Water Restoration Plan Update</t>
  </si>
  <si>
    <t>HR</t>
  </si>
  <si>
    <t>TH</t>
  </si>
  <si>
    <t>MG</t>
  </si>
  <si>
    <t>MO</t>
  </si>
  <si>
    <t>SC</t>
  </si>
  <si>
    <t>TL</t>
  </si>
  <si>
    <t>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</si>
</sst>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164" formatCode="0.0"/>
    <numFmt numFmtId="165" formatCode="&quot;$&quot;#,##0"/>
    <numFmt numFmtId="166" formatCode="&quot;$&quot;#,##0.00"/>
  </numFmts>
  <fonts count="13" x14ac:knownFonts="1">
    <font>
      <sz val="11"/>
      <color theme="1"/>
      <name val="Aptos Narrow"/>
      <family val="2"/>
      <scheme val="minor"/>
    </font>
    <font>
      <sz val="9"/>
      <color theme="1"/>
      <name val="Aptos Narrow"/>
      <family val="2"/>
      <scheme val="minor"/>
    </font>
    <font>
      <b/>
      <sz val="9"/>
      <color theme="0"/>
      <name val="Aptos Narrow"/>
      <family val="2"/>
      <scheme val="minor"/>
    </font>
    <font>
      <u/>
      <sz val="11"/>
      <color theme="10"/>
      <name val="Aptos Narrow"/>
      <family val="2"/>
      <scheme val="minor"/>
    </font>
    <font>
      <sz val="9"/>
      <name val="Aptos Narrow"/>
      <family val="2"/>
      <scheme val="minor"/>
    </font>
    <font>
      <b/>
      <i/>
      <sz val="9"/>
      <color theme="1"/>
      <name val="Aptos Narrow"/>
      <family val="2"/>
      <scheme val="minor"/>
    </font>
    <font>
      <b/>
      <sz val="9"/>
      <color theme="1"/>
      <name val="Aptos Narrow"/>
      <family val="2"/>
      <scheme val="minor"/>
    </font>
    <font>
      <sz val="9"/>
      <color rgb="FF000000"/>
      <name val="Aptos Narrow"/>
      <family val="2"/>
      <scheme val="minor"/>
    </font>
    <font>
      <strike/>
      <sz val="9"/>
      <color theme="1"/>
      <name val="Aptos Narrow"/>
      <family val="2"/>
      <scheme val="minor"/>
    </font>
    <font>
      <strike/>
      <sz val="9"/>
      <name val="Aptos Narrow"/>
      <family val="2"/>
      <scheme val="minor"/>
    </font>
    <font>
      <b/>
      <i/>
      <strike/>
      <sz val="9"/>
      <color theme="1"/>
      <name val="Aptos Narrow"/>
      <family val="2"/>
      <scheme val="minor"/>
    </font>
    <font>
      <b/>
      <sz val="9"/>
      <name val="Aptos Narrow"/>
      <family val="2"/>
      <scheme val="minor"/>
    </font>
    <font>
      <b/>
      <sz val="9"/>
      <color rgb="FF000000"/>
      <name val="Aptos Narrow"/>
      <family val="2"/>
      <scheme val="minor"/>
    </font>
  </fonts>
  <fills count="9">
    <fill>
      <patternFill patternType="none"/>
    </fill>
    <fill>
      <patternFill patternType="gray125"/>
    </fill>
    <fill>
      <patternFill patternType="solid">
        <fgColor rgb="FF0070C0"/>
        <bgColor indexed="64"/>
      </patternFill>
    </fill>
    <fill>
      <patternFill patternType="solid">
        <fgColor theme="5" tint="-0.499984740745262"/>
        <bgColor indexed="64"/>
      </patternFill>
    </fill>
    <fill>
      <patternFill patternType="solid">
        <fgColor rgb="FF006600"/>
        <bgColor indexed="64"/>
      </patternFill>
    </fill>
    <fill>
      <patternFill patternType="solid">
        <fgColor rgb="FF333F4F"/>
        <bgColor indexed="64"/>
      </patternFill>
    </fill>
    <fill>
      <patternFill patternType="solid">
        <fgColor theme="0" tint="-0.499984740745262"/>
        <bgColor indexed="64"/>
      </patternFill>
    </fill>
    <fill>
      <patternFill patternType="solid">
        <fgColor theme="2"/>
        <bgColor indexed="64"/>
      </patternFill>
    </fill>
    <fill>
      <patternFill patternType="solid">
        <fgColor rgb="FFFFFF00"/>
        <bgColor indexed="64"/>
      </patternFill>
    </fill>
  </fills>
  <borders count="32">
    <border>
      <left/>
      <right/>
      <top/>
      <bottom/>
      <diagonal/>
    </border>
    <border>
      <left/>
      <right style="thin">
        <color indexed="64"/>
      </right>
      <top/>
      <bottom/>
      <diagonal/>
    </border>
    <border>
      <left style="thin">
        <color theme="2" tint="-0.499984740745262"/>
      </left>
      <right style="thin">
        <color theme="2" tint="-0.499984740745262"/>
      </right>
      <top style="thin">
        <color theme="2" tint="-0.499984740745262"/>
      </top>
      <bottom style="thin">
        <color theme="2" tint="-0.499984740745262"/>
      </bottom>
      <diagonal/>
    </border>
    <border>
      <left style="thin">
        <color theme="2" tint="-0.499984740745262"/>
      </left>
      <right/>
      <top style="thin">
        <color theme="2" tint="-0.499984740745262"/>
      </top>
      <bottom style="thin">
        <color indexed="64"/>
      </bottom>
      <diagonal/>
    </border>
    <border>
      <left/>
      <right/>
      <top style="thin">
        <color theme="2" tint="-0.499984740745262"/>
      </top>
      <bottom style="thin">
        <color indexed="64"/>
      </bottom>
      <diagonal/>
    </border>
    <border>
      <left/>
      <right style="thick">
        <color theme="2" tint="-0.499984740745262"/>
      </right>
      <top style="thin">
        <color theme="2" tint="-0.499984740745262"/>
      </top>
      <bottom style="thin">
        <color indexed="64"/>
      </bottom>
      <diagonal/>
    </border>
    <border>
      <left style="thin">
        <color indexed="64"/>
      </left>
      <right style="thin">
        <color indexed="64"/>
      </right>
      <top style="thin">
        <color indexed="64"/>
      </top>
      <bottom style="thin">
        <color indexed="64"/>
      </bottom>
      <diagonal/>
    </border>
    <border>
      <left/>
      <right style="thin">
        <color theme="2" tint="-0.499984740745262"/>
      </right>
      <top/>
      <bottom/>
      <diagonal/>
    </border>
    <border>
      <left style="thin">
        <color theme="2" tint="-0.499984740745262"/>
      </left>
      <right style="thin">
        <color theme="2" tint="-0.499984740745262"/>
      </right>
      <top/>
      <bottom/>
      <diagonal/>
    </border>
    <border>
      <left style="thin">
        <color theme="2" tint="-0.499984740745262"/>
      </left>
      <right style="thin">
        <color indexed="64"/>
      </right>
      <top/>
      <bottom/>
      <diagonal/>
    </border>
    <border>
      <left/>
      <right/>
      <top style="thin">
        <color theme="2" tint="-0.499984740745262"/>
      </top>
      <bottom style="thin">
        <color theme="2" tint="-0.499984740745262"/>
      </bottom>
      <diagonal/>
    </border>
    <border>
      <left/>
      <right/>
      <top/>
      <bottom style="thin">
        <color indexed="64"/>
      </bottom>
      <diagonal/>
    </border>
    <border>
      <left/>
      <right style="thick">
        <color theme="2" tint="-0.499984740745262"/>
      </right>
      <top/>
      <bottom style="thin">
        <color indexed="64"/>
      </bottom>
      <diagonal/>
    </border>
    <border>
      <left/>
      <right style="thick">
        <color theme="2" tint="-0.499984740745262"/>
      </right>
      <top/>
      <bottom/>
      <diagonal/>
    </border>
    <border>
      <left style="thin">
        <color theme="2" tint="-0.499984740745262"/>
      </left>
      <right style="thin">
        <color theme="2" tint="-0.499984740745262"/>
      </right>
      <top/>
      <bottom style="thin">
        <color theme="2" tint="-0.499984740745262"/>
      </bottom>
      <diagonal/>
    </border>
    <border>
      <left/>
      <right/>
      <top/>
      <bottom style="thin">
        <color theme="2" tint="-0.499984740745262"/>
      </bottom>
      <diagonal/>
    </border>
    <border>
      <left style="thin">
        <color theme="2" tint="-0.499984740745262"/>
      </left>
      <right style="thin">
        <color indexed="64"/>
      </right>
      <top/>
      <bottom style="thin">
        <color theme="2" tint="-0.499984740745262"/>
      </bottom>
      <diagonal/>
    </border>
    <border>
      <left/>
      <right style="thin">
        <color theme="2" tint="-0.499984740745262"/>
      </right>
      <top style="thin">
        <color theme="2" tint="-0.499984740745262"/>
      </top>
      <bottom style="thin">
        <color theme="2" tint="-0.499984740745262"/>
      </bottom>
      <diagonal/>
    </border>
    <border>
      <left style="thin">
        <color theme="2" tint="-0.499984740745262"/>
      </left>
      <right/>
      <top/>
      <bottom/>
      <diagonal/>
    </border>
    <border>
      <left style="thin">
        <color theme="2" tint="-0.499984740745262"/>
      </left>
      <right/>
      <top/>
      <bottom style="thin">
        <color theme="2" tint="-0.499984740745262"/>
      </bottom>
      <diagonal/>
    </border>
    <border>
      <left style="thin">
        <color theme="2" tint="-0.499984740745262"/>
      </left>
      <right style="thin">
        <color indexed="64"/>
      </right>
      <top style="thin">
        <color theme="2" tint="-0.499984740745262"/>
      </top>
      <bottom style="thin">
        <color theme="2" tint="-0.499984740745262"/>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3" fillId="0" borderId="0" applyNumberFormat="0" applyFill="0" applyBorder="0" applyAlignment="0" applyProtection="0"/>
  </cellStyleXfs>
  <cellXfs count="131">
    <xf numFmtId="0" fontId="0" fillId="0" borderId="0" xfId="0"/>
    <xf numFmtId="0" fontId="1" fillId="2" borderId="0" xfId="0" applyFont="1" applyFill="1"/>
    <xf numFmtId="0" fontId="1" fillId="2" borderId="0" xfId="0" applyFont="1" applyFill="1" applyAlignment="1">
      <alignment wrapText="1"/>
    </xf>
    <xf numFmtId="164" fontId="1" fillId="2" borderId="0" xfId="0" applyNumberFormat="1" applyFont="1" applyFill="1"/>
    <xf numFmtId="164" fontId="1" fillId="2" borderId="0" xfId="0" applyNumberFormat="1" applyFont="1" applyFill="1" applyAlignment="1">
      <alignment horizontal="center" vertical="center"/>
    </xf>
    <xf numFmtId="0" fontId="1" fillId="2" borderId="1" xfId="0" applyFont="1" applyFill="1" applyBorder="1"/>
    <xf numFmtId="0" fontId="1" fillId="0" borderId="0" xfId="0" applyFont="1"/>
    <xf numFmtId="0" fontId="2" fillId="3" borderId="2" xfId="0" applyFont="1" applyFill="1" applyBorder="1" applyAlignment="1">
      <alignment horizontal="center" vertical="center"/>
    </xf>
    <xf numFmtId="0" fontId="2" fillId="3"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164" fontId="2" fillId="4" borderId="2" xfId="0" applyNumberFormat="1" applyFont="1" applyFill="1" applyBorder="1" applyAlignment="1">
      <alignment horizontal="center" vertical="center" wrapText="1"/>
    </xf>
    <xf numFmtId="0" fontId="1" fillId="7" borderId="6" xfId="0" applyFont="1" applyFill="1" applyBorder="1" applyAlignment="1">
      <alignment horizontal="left" vertical="center" wrapText="1"/>
    </xf>
    <xf numFmtId="165" fontId="1" fillId="7" borderId="6" xfId="0" applyNumberFormat="1" applyFont="1" applyFill="1" applyBorder="1" applyAlignment="1">
      <alignment horizontal="center" vertical="center" wrapText="1"/>
    </xf>
    <xf numFmtId="2" fontId="5" fillId="7" borderId="6" xfId="0" applyNumberFormat="1" applyFont="1" applyFill="1" applyBorder="1" applyAlignment="1">
      <alignment horizontal="right" vertical="center" wrapText="1"/>
    </xf>
    <xf numFmtId="165" fontId="4" fillId="7" borderId="6" xfId="0" applyNumberFormat="1" applyFont="1" applyFill="1" applyBorder="1" applyAlignment="1">
      <alignment horizontal="center" vertical="center" wrapText="1"/>
    </xf>
    <xf numFmtId="0" fontId="1" fillId="7" borderId="6" xfId="0" applyFont="1" applyFill="1" applyBorder="1" applyAlignment="1">
      <alignment horizontal="center" vertical="center" wrapText="1"/>
    </xf>
    <xf numFmtId="0" fontId="1" fillId="0" borderId="0" xfId="0" applyFont="1" applyAlignment="1">
      <alignment vertical="center"/>
    </xf>
    <xf numFmtId="0" fontId="4" fillId="7" borderId="6" xfId="0" applyFont="1" applyFill="1" applyBorder="1" applyAlignment="1">
      <alignment horizontal="center" vertical="center" wrapText="1"/>
    </xf>
    <xf numFmtId="8" fontId="4" fillId="7" borderId="6" xfId="0" applyNumberFormat="1" applyFont="1" applyFill="1" applyBorder="1" applyAlignment="1">
      <alignment horizontal="center" vertical="center" wrapText="1"/>
    </xf>
    <xf numFmtId="0" fontId="1" fillId="6" borderId="0" xfId="0" applyFont="1" applyFill="1" applyAlignment="1">
      <alignment vertical="top" wrapText="1"/>
    </xf>
    <xf numFmtId="0" fontId="1" fillId="6" borderId="0" xfId="0" applyFont="1" applyFill="1" applyAlignment="1">
      <alignment wrapText="1"/>
    </xf>
    <xf numFmtId="165" fontId="1" fillId="6" borderId="0" xfId="0" applyNumberFormat="1" applyFont="1" applyFill="1" applyAlignment="1">
      <alignment horizontal="center" vertical="center" wrapText="1"/>
    </xf>
    <xf numFmtId="165" fontId="1" fillId="6" borderId="7" xfId="0" applyNumberFormat="1" applyFont="1" applyFill="1" applyBorder="1" applyAlignment="1">
      <alignment horizontal="center" vertical="center" wrapText="1"/>
    </xf>
    <xf numFmtId="165" fontId="1" fillId="6" borderId="8" xfId="0" applyNumberFormat="1" applyFont="1" applyFill="1" applyBorder="1" applyAlignment="1">
      <alignment horizontal="center" vertical="center" wrapText="1"/>
    </xf>
    <xf numFmtId="164" fontId="1" fillId="6" borderId="0" xfId="0" applyNumberFormat="1" applyFont="1" applyFill="1" applyAlignment="1">
      <alignment horizontal="center" vertical="center" wrapText="1"/>
    </xf>
    <xf numFmtId="0" fontId="1" fillId="6" borderId="8" xfId="0" applyFont="1" applyFill="1" applyBorder="1" applyAlignment="1">
      <alignment horizontal="left" vertical="center" wrapText="1"/>
    </xf>
    <xf numFmtId="0" fontId="1" fillId="6" borderId="9" xfId="0" applyFont="1" applyFill="1" applyBorder="1" applyAlignment="1">
      <alignment horizontal="left" vertical="center"/>
    </xf>
    <xf numFmtId="165" fontId="6" fillId="0" borderId="6" xfId="0" applyNumberFormat="1" applyFont="1" applyBorder="1" applyAlignment="1">
      <alignment horizontal="center" vertical="center" wrapText="1"/>
    </xf>
    <xf numFmtId="165" fontId="6" fillId="6" borderId="10" xfId="0" applyNumberFormat="1" applyFont="1" applyFill="1" applyBorder="1" applyAlignment="1">
      <alignment horizontal="center" vertical="center" wrapText="1"/>
    </xf>
    <xf numFmtId="164" fontId="5" fillId="0" borderId="6" xfId="0" applyNumberFormat="1" applyFont="1" applyBorder="1" applyAlignment="1">
      <alignment horizontal="right" vertical="center" wrapText="1"/>
    </xf>
    <xf numFmtId="165" fontId="5" fillId="0" borderId="6" xfId="0" applyNumberFormat="1" applyFont="1" applyBorder="1" applyAlignment="1">
      <alignment horizontal="right" vertical="center" wrapText="1"/>
    </xf>
    <xf numFmtId="0" fontId="1" fillId="6" borderId="6" xfId="0" applyFont="1" applyFill="1" applyBorder="1" applyAlignment="1">
      <alignment horizontal="left" vertical="center"/>
    </xf>
    <xf numFmtId="8" fontId="7" fillId="0" borderId="6" xfId="0" applyNumberFormat="1" applyFont="1" applyBorder="1" applyAlignment="1">
      <alignment horizontal="center" vertical="center" wrapText="1"/>
    </xf>
    <xf numFmtId="165" fontId="1" fillId="0" borderId="6" xfId="0" applyNumberFormat="1" applyFont="1" applyBorder="1" applyAlignment="1">
      <alignment horizontal="center" vertical="center" wrapText="1"/>
    </xf>
    <xf numFmtId="2" fontId="5" fillId="0" borderId="6" xfId="0" applyNumberFormat="1" applyFont="1" applyBorder="1" applyAlignment="1">
      <alignment horizontal="right" vertical="center" wrapText="1"/>
    </xf>
    <xf numFmtId="165" fontId="4" fillId="0" borderId="6" xfId="0" applyNumberFormat="1" applyFont="1" applyBorder="1" applyAlignment="1">
      <alignment horizontal="center" vertical="center" wrapText="1"/>
    </xf>
    <xf numFmtId="0" fontId="1" fillId="0" borderId="6" xfId="0" applyFont="1" applyBorder="1" applyAlignment="1">
      <alignment horizontal="left" vertical="center" wrapText="1"/>
    </xf>
    <xf numFmtId="0" fontId="1" fillId="0" borderId="6" xfId="0" applyFont="1" applyBorder="1" applyAlignment="1">
      <alignment horizontal="center" vertical="center" wrapText="1"/>
    </xf>
    <xf numFmtId="8" fontId="4" fillId="0" borderId="6" xfId="0" applyNumberFormat="1" applyFont="1" applyBorder="1" applyAlignment="1">
      <alignment horizontal="center" vertical="center" wrapText="1"/>
    </xf>
    <xf numFmtId="0" fontId="1" fillId="0" borderId="0" xfId="0" applyFont="1" applyAlignment="1">
      <alignment vertical="center" wrapText="1"/>
    </xf>
    <xf numFmtId="0" fontId="1" fillId="6" borderId="14" xfId="0" applyFont="1" applyFill="1" applyBorder="1" applyAlignment="1">
      <alignment wrapText="1"/>
    </xf>
    <xf numFmtId="165" fontId="1" fillId="6" borderId="14" xfId="0" applyNumberFormat="1" applyFont="1" applyFill="1" applyBorder="1" applyAlignment="1">
      <alignment horizontal="center" vertical="center" wrapText="1"/>
    </xf>
    <xf numFmtId="164" fontId="1" fillId="6" borderId="15" xfId="0" applyNumberFormat="1" applyFont="1" applyFill="1" applyBorder="1" applyAlignment="1">
      <alignment horizontal="center" vertical="center" wrapText="1"/>
    </xf>
    <xf numFmtId="165" fontId="1" fillId="6" borderId="15" xfId="0" applyNumberFormat="1" applyFont="1" applyFill="1" applyBorder="1" applyAlignment="1">
      <alignment horizontal="center" vertical="center" wrapText="1"/>
    </xf>
    <xf numFmtId="0" fontId="1" fillId="6" borderId="14" xfId="0" applyFont="1" applyFill="1" applyBorder="1" applyAlignment="1">
      <alignment horizontal="left" vertical="center" wrapText="1"/>
    </xf>
    <xf numFmtId="0" fontId="1" fillId="6" borderId="16" xfId="0" applyFont="1" applyFill="1" applyBorder="1" applyAlignment="1">
      <alignment horizontal="left" vertical="center"/>
    </xf>
    <xf numFmtId="0" fontId="1" fillId="0" borderId="10" xfId="0" applyFont="1" applyBorder="1"/>
    <xf numFmtId="0" fontId="5" fillId="0" borderId="17" xfId="0" applyFont="1" applyBorder="1" applyAlignment="1">
      <alignment horizontal="right" vertical="center" wrapText="1"/>
    </xf>
    <xf numFmtId="165" fontId="6" fillId="0" borderId="2" xfId="0" applyNumberFormat="1" applyFont="1" applyBorder="1" applyAlignment="1">
      <alignment horizontal="center" vertical="center"/>
    </xf>
    <xf numFmtId="0" fontId="1" fillId="0" borderId="0" xfId="0" applyFont="1" applyAlignment="1">
      <alignment horizontal="left" vertical="center" wrapText="1"/>
    </xf>
    <xf numFmtId="0" fontId="1" fillId="0" borderId="1" xfId="0" applyFont="1" applyBorder="1" applyAlignment="1">
      <alignment horizontal="left" vertical="center"/>
    </xf>
    <xf numFmtId="0" fontId="1" fillId="0" borderId="0" xfId="0" applyFont="1" applyAlignment="1">
      <alignment wrapText="1"/>
    </xf>
    <xf numFmtId="164" fontId="1" fillId="0" borderId="0" xfId="0" applyNumberFormat="1" applyFont="1"/>
    <xf numFmtId="164" fontId="1" fillId="0" borderId="0" xfId="0" applyNumberFormat="1" applyFont="1" applyAlignment="1">
      <alignment horizontal="center" vertical="center"/>
    </xf>
    <xf numFmtId="0" fontId="1" fillId="0" borderId="1" xfId="0" applyFont="1" applyBorder="1"/>
    <xf numFmtId="166" fontId="1" fillId="0" borderId="0" xfId="0" applyNumberFormat="1" applyFont="1"/>
    <xf numFmtId="1" fontId="1" fillId="0" borderId="0" xfId="0" applyNumberFormat="1" applyFont="1"/>
    <xf numFmtId="1" fontId="6" fillId="0" borderId="0" xfId="0" applyNumberFormat="1" applyFont="1"/>
    <xf numFmtId="8" fontId="7" fillId="7" borderId="6" xfId="0" applyNumberFormat="1" applyFont="1" applyFill="1" applyBorder="1" applyAlignment="1">
      <alignment horizontal="center" vertical="center" wrapText="1"/>
    </xf>
    <xf numFmtId="0" fontId="8" fillId="7" borderId="6" xfId="0" applyFont="1" applyFill="1" applyBorder="1" applyAlignment="1">
      <alignment horizontal="left" vertical="center" wrapText="1"/>
    </xf>
    <xf numFmtId="0" fontId="9" fillId="7" borderId="6" xfId="1" applyFont="1" applyFill="1" applyBorder="1" applyAlignment="1">
      <alignment vertical="center" wrapText="1"/>
    </xf>
    <xf numFmtId="165" fontId="8" fillId="7" borderId="6" xfId="0" applyNumberFormat="1" applyFont="1" applyFill="1" applyBorder="1" applyAlignment="1">
      <alignment horizontal="center" vertical="center" wrapText="1"/>
    </xf>
    <xf numFmtId="166" fontId="1" fillId="7" borderId="6" xfId="0" applyNumberFormat="1" applyFont="1" applyFill="1" applyBorder="1" applyAlignment="1">
      <alignment horizontal="center" vertical="center" wrapText="1"/>
    </xf>
    <xf numFmtId="166" fontId="1" fillId="0" borderId="6" xfId="0" applyNumberFormat="1" applyFont="1" applyBorder="1" applyAlignment="1">
      <alignment horizontal="center" vertical="center" wrapText="1"/>
    </xf>
    <xf numFmtId="0" fontId="11" fillId="7" borderId="6" xfId="1" applyFont="1" applyFill="1" applyBorder="1" applyAlignment="1">
      <alignment vertical="center" wrapText="1"/>
    </xf>
    <xf numFmtId="0" fontId="6" fillId="0" borderId="6" xfId="0" applyFont="1" applyBorder="1" applyAlignment="1">
      <alignment horizontal="left" vertical="center" wrapText="1"/>
    </xf>
    <xf numFmtId="0" fontId="11" fillId="0" borderId="6" xfId="1" applyFont="1" applyBorder="1" applyAlignment="1">
      <alignment vertical="center" wrapText="1"/>
    </xf>
    <xf numFmtId="0" fontId="11" fillId="0" borderId="6" xfId="1" applyFont="1" applyFill="1" applyBorder="1" applyAlignment="1">
      <alignment vertical="center" wrapText="1"/>
    </xf>
    <xf numFmtId="0" fontId="6" fillId="7" borderId="6" xfId="0" applyFont="1" applyFill="1" applyBorder="1" applyAlignment="1">
      <alignment horizontal="left" vertical="center" wrapText="1"/>
    </xf>
    <xf numFmtId="0" fontId="12" fillId="7" borderId="6" xfId="0" applyFont="1" applyFill="1" applyBorder="1" applyAlignment="1">
      <alignment vertical="center"/>
    </xf>
    <xf numFmtId="0" fontId="11" fillId="7" borderId="0" xfId="1" applyFont="1" applyFill="1" applyAlignment="1">
      <alignment vertical="center" wrapText="1"/>
    </xf>
    <xf numFmtId="1" fontId="5" fillId="7" borderId="6" xfId="0" applyNumberFormat="1" applyFont="1" applyFill="1" applyBorder="1" applyAlignment="1">
      <alignment horizontal="right" vertical="center" wrapText="1"/>
    </xf>
    <xf numFmtId="1" fontId="5" fillId="0" borderId="6" xfId="0" applyNumberFormat="1" applyFont="1" applyBorder="1" applyAlignment="1">
      <alignment horizontal="right" vertical="center" wrapText="1"/>
    </xf>
    <xf numFmtId="165" fontId="8" fillId="7" borderId="6" xfId="0" quotePrefix="1" applyNumberFormat="1" applyFont="1" applyFill="1" applyBorder="1" applyAlignment="1">
      <alignment horizontal="center" vertical="center" wrapText="1"/>
    </xf>
    <xf numFmtId="1" fontId="10" fillId="7" borderId="6" xfId="0" quotePrefix="1" applyNumberFormat="1" applyFont="1" applyFill="1" applyBorder="1" applyAlignment="1">
      <alignment horizontal="right" vertical="center" wrapText="1"/>
    </xf>
    <xf numFmtId="2" fontId="10" fillId="7" borderId="6" xfId="0" quotePrefix="1" applyNumberFormat="1" applyFont="1" applyFill="1" applyBorder="1" applyAlignment="1">
      <alignment horizontal="right" vertical="center" wrapText="1"/>
    </xf>
    <xf numFmtId="0" fontId="1" fillId="7" borderId="6" xfId="0" quotePrefix="1" applyFont="1" applyFill="1" applyBorder="1" applyAlignment="1">
      <alignment horizontal="center" vertical="center" wrapText="1"/>
    </xf>
    <xf numFmtId="0" fontId="1" fillId="6" borderId="18" xfId="0" applyFont="1" applyFill="1" applyBorder="1" applyAlignment="1">
      <alignment horizontal="left" vertical="center" wrapText="1"/>
    </xf>
    <xf numFmtId="0" fontId="1" fillId="6" borderId="19" xfId="0" applyFont="1" applyFill="1" applyBorder="1" applyAlignment="1">
      <alignment horizontal="left" vertical="center" wrapText="1"/>
    </xf>
    <xf numFmtId="0" fontId="2" fillId="5" borderId="2" xfId="0" applyFont="1" applyFill="1" applyBorder="1" applyAlignment="1">
      <alignment horizontal="center" vertical="center" wrapText="1"/>
    </xf>
    <xf numFmtId="0" fontId="2" fillId="4" borderId="20" xfId="0" applyFont="1" applyFill="1" applyBorder="1" applyAlignment="1">
      <alignment horizontal="center" vertical="center" wrapText="1"/>
    </xf>
    <xf numFmtId="0" fontId="1" fillId="7" borderId="6" xfId="0" quotePrefix="1" applyFont="1" applyFill="1" applyBorder="1" applyAlignment="1">
      <alignment horizontal="left" vertical="center" wrapText="1"/>
    </xf>
    <xf numFmtId="0" fontId="1" fillId="0" borderId="0" xfId="0" applyFont="1" applyAlignment="1">
      <alignment horizontal="right"/>
    </xf>
    <xf numFmtId="6" fontId="1" fillId="0" borderId="0" xfId="0" applyNumberFormat="1" applyFont="1" applyAlignment="1">
      <alignment wrapText="1"/>
    </xf>
    <xf numFmtId="0" fontId="1" fillId="0" borderId="0" xfId="0" applyFont="1" applyAlignment="1">
      <alignment horizontal="right" vertical="center" wrapText="1"/>
    </xf>
    <xf numFmtId="6" fontId="1" fillId="0" borderId="0" xfId="0" applyNumberFormat="1" applyFont="1" applyAlignment="1">
      <alignment horizontal="right" vertical="center" wrapText="1"/>
    </xf>
    <xf numFmtId="0" fontId="1" fillId="0" borderId="0" xfId="0" applyFont="1" applyAlignment="1">
      <alignment horizontal="right" wrapText="1"/>
    </xf>
    <xf numFmtId="165" fontId="1" fillId="0" borderId="0" xfId="0" applyNumberFormat="1" applyFont="1"/>
    <xf numFmtId="0" fontId="1" fillId="0" borderId="6" xfId="0" applyFont="1" applyBorder="1"/>
    <xf numFmtId="6" fontId="1" fillId="0" borderId="6" xfId="0" applyNumberFormat="1" applyFont="1" applyBorder="1" applyAlignment="1">
      <alignment wrapText="1"/>
    </xf>
    <xf numFmtId="6" fontId="1" fillId="0" borderId="6" xfId="0" applyNumberFormat="1" applyFont="1" applyBorder="1" applyAlignment="1">
      <alignment horizontal="right" vertical="center" wrapText="1"/>
    </xf>
    <xf numFmtId="0" fontId="1" fillId="0" borderId="22" xfId="0" applyFont="1" applyBorder="1"/>
    <xf numFmtId="0" fontId="1" fillId="0" borderId="25" xfId="0" applyFont="1" applyBorder="1"/>
    <xf numFmtId="6" fontId="1" fillId="0" borderId="25" xfId="0" applyNumberFormat="1" applyFont="1" applyBorder="1" applyAlignment="1">
      <alignment wrapText="1"/>
    </xf>
    <xf numFmtId="165" fontId="1" fillId="0" borderId="26" xfId="0" applyNumberFormat="1" applyFont="1" applyBorder="1"/>
    <xf numFmtId="165" fontId="1" fillId="0" borderId="28" xfId="0" applyNumberFormat="1" applyFont="1" applyBorder="1" applyAlignment="1">
      <alignment vertical="center"/>
    </xf>
    <xf numFmtId="165" fontId="1" fillId="0" borderId="28" xfId="0" applyNumberFormat="1" applyFont="1" applyBorder="1"/>
    <xf numFmtId="0" fontId="1" fillId="0" borderId="30" xfId="0" applyFont="1" applyBorder="1"/>
    <xf numFmtId="6" fontId="1" fillId="0" borderId="30" xfId="0" applyNumberFormat="1" applyFont="1" applyBorder="1" applyAlignment="1">
      <alignment wrapText="1"/>
    </xf>
    <xf numFmtId="165" fontId="1" fillId="0" borderId="31" xfId="0" applyNumberFormat="1" applyFont="1" applyBorder="1"/>
    <xf numFmtId="6" fontId="1" fillId="0" borderId="22" xfId="0" applyNumberFormat="1" applyFont="1" applyBorder="1" applyAlignment="1">
      <alignment wrapText="1"/>
    </xf>
    <xf numFmtId="165" fontId="1" fillId="0" borderId="23" xfId="0" applyNumberFormat="1" applyFont="1" applyBorder="1"/>
    <xf numFmtId="0" fontId="6" fillId="0" borderId="22" xfId="0" applyFont="1" applyBorder="1"/>
    <xf numFmtId="164" fontId="6" fillId="0" borderId="22" xfId="0" applyNumberFormat="1" applyFont="1" applyBorder="1"/>
    <xf numFmtId="0" fontId="6" fillId="0" borderId="23" xfId="0" applyFont="1" applyBorder="1"/>
    <xf numFmtId="0" fontId="1" fillId="0" borderId="21" xfId="0" applyFont="1" applyBorder="1" applyAlignment="1">
      <alignment horizontal="right"/>
    </xf>
    <xf numFmtId="0" fontId="1" fillId="0" borderId="22" xfId="0" applyFont="1" applyBorder="1" applyAlignment="1">
      <alignment horizontal="right"/>
    </xf>
    <xf numFmtId="0" fontId="1" fillId="0" borderId="0" xfId="0" applyFont="1" applyAlignment="1">
      <alignment horizontal="right"/>
    </xf>
    <xf numFmtId="0" fontId="1" fillId="0" borderId="27" xfId="0" applyFont="1" applyBorder="1" applyAlignment="1">
      <alignment horizontal="right" wrapText="1"/>
    </xf>
    <xf numFmtId="0" fontId="1" fillId="0" borderId="6" xfId="0" applyFont="1" applyBorder="1" applyAlignment="1">
      <alignment horizontal="right" wrapText="1"/>
    </xf>
    <xf numFmtId="0" fontId="1" fillId="0" borderId="29" xfId="0" applyFont="1" applyBorder="1" applyAlignment="1">
      <alignment horizontal="right" wrapText="1"/>
    </xf>
    <xf numFmtId="0" fontId="1" fillId="0" borderId="30" xfId="0" applyFont="1" applyBorder="1" applyAlignment="1">
      <alignment horizontal="right" wrapText="1"/>
    </xf>
    <xf numFmtId="0" fontId="1" fillId="0" borderId="24" xfId="0" applyFont="1" applyBorder="1" applyAlignment="1">
      <alignment horizontal="right"/>
    </xf>
    <xf numFmtId="0" fontId="1" fillId="0" borderId="25" xfId="0" applyFont="1" applyBorder="1" applyAlignment="1">
      <alignment horizontal="right"/>
    </xf>
    <xf numFmtId="0" fontId="1" fillId="0" borderId="27" xfId="0" applyFont="1" applyBorder="1" applyAlignment="1">
      <alignment horizontal="right"/>
    </xf>
    <xf numFmtId="0" fontId="1" fillId="0" borderId="6" xfId="0" applyFont="1" applyBorder="1" applyAlignment="1">
      <alignment horizontal="right"/>
    </xf>
    <xf numFmtId="0" fontId="1" fillId="0" borderId="29" xfId="0" applyFont="1" applyBorder="1" applyAlignment="1">
      <alignment horizontal="right"/>
    </xf>
    <xf numFmtId="0" fontId="1" fillId="0" borderId="30" xfId="0" applyFont="1" applyBorder="1" applyAlignment="1">
      <alignment horizontal="right"/>
    </xf>
    <xf numFmtId="0" fontId="5" fillId="0" borderId="6" xfId="0" applyFont="1" applyBorder="1" applyAlignment="1">
      <alignment horizontal="right" vertical="center" wrapText="1"/>
    </xf>
    <xf numFmtId="0" fontId="2" fillId="6" borderId="0" xfId="0" applyFont="1" applyFill="1" applyAlignment="1">
      <alignment horizontal="center" vertical="top" wrapText="1"/>
    </xf>
    <xf numFmtId="0" fontId="2" fillId="6" borderId="13" xfId="0" applyFont="1" applyFill="1" applyBorder="1" applyAlignment="1">
      <alignment horizontal="center" vertical="top" wrapText="1"/>
    </xf>
    <xf numFmtId="0" fontId="6" fillId="0" borderId="21" xfId="0" applyFont="1" applyBorder="1" applyAlignment="1">
      <alignment horizontal="center"/>
    </xf>
    <xf numFmtId="0" fontId="6" fillId="0" borderId="22" xfId="0" applyFont="1" applyBorder="1" applyAlignment="1">
      <alignment horizontal="center"/>
    </xf>
    <xf numFmtId="0" fontId="1" fillId="0" borderId="27" xfId="0" applyFont="1" applyBorder="1" applyAlignment="1">
      <alignment horizontal="right" vertical="center" wrapText="1"/>
    </xf>
    <xf numFmtId="0" fontId="1" fillId="0" borderId="6" xfId="0" applyFont="1" applyBorder="1" applyAlignment="1">
      <alignment horizontal="right" vertical="center" wrapText="1"/>
    </xf>
    <xf numFmtId="0" fontId="6" fillId="8" borderId="0" xfId="0" applyFont="1" applyFill="1" applyAlignment="1">
      <alignment horizontal="center"/>
    </xf>
    <xf numFmtId="0" fontId="2" fillId="6" borderId="3"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11" xfId="0" applyFont="1" applyFill="1" applyBorder="1" applyAlignment="1">
      <alignment horizontal="center" vertical="top" wrapText="1"/>
    </xf>
    <xf numFmtId="0" fontId="2" fillId="6" borderId="12" xfId="0" applyFont="1" applyFill="1" applyBorder="1" applyAlignment="1">
      <alignment horizontal="center" vertical="top"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21088-7104-44B6-BC16-B190C3E119C1}">
  <sheetPr>
    <tabColor theme="9"/>
  </sheetPr>
  <dimension ref="A1:Q68"/>
  <sheetViews>
    <sheetView tabSelected="1" topLeftCell="G1" workbookViewId="0">
      <pane ySplit="3" topLeftCell="A27" activePane="bottomLeft" state="frozen"/>
      <selection pane="bottomLeft" activeCell="Q30" sqref="Q30"/>
    </sheetView>
  </sheetViews>
  <sheetFormatPr defaultColWidth="9.140625" defaultRowHeight="12" x14ac:dyDescent="0.2"/>
  <cols>
    <col min="1" max="1" width="20.140625" style="6" customWidth="1"/>
    <col min="2" max="2" width="34.85546875" style="51" customWidth="1"/>
    <col min="3" max="3" width="12" style="6" customWidth="1"/>
    <col min="4" max="4" width="10.7109375" style="6" customWidth="1"/>
    <col min="5" max="5" width="2.28515625" style="6" customWidth="1"/>
    <col min="6" max="6" width="9.85546875" style="52" customWidth="1"/>
    <col min="7" max="7" width="13.42578125" style="6" bestFit="1" customWidth="1"/>
    <col min="8" max="8" width="9.7109375" style="6" bestFit="1" customWidth="1"/>
    <col min="9" max="9" width="9.7109375" style="6" customWidth="1"/>
    <col min="10" max="11" width="10" style="6" customWidth="1"/>
    <col min="12" max="13" width="10.28515625" style="53" customWidth="1"/>
    <col min="14" max="14" width="9.7109375" style="53" customWidth="1"/>
    <col min="15" max="16" width="46.85546875" style="51" customWidth="1"/>
    <col min="17" max="17" width="9.140625" style="54"/>
    <col min="18" max="16384" width="9.140625" style="6"/>
  </cols>
  <sheetData>
    <row r="1" spans="1:17" x14ac:dyDescent="0.2">
      <c r="A1" s="125" t="s">
        <v>149</v>
      </c>
      <c r="B1" s="125"/>
      <c r="C1" s="125"/>
      <c r="D1" s="125"/>
    </row>
    <row r="2" spans="1:17" x14ac:dyDescent="0.2">
      <c r="A2" s="1"/>
      <c r="B2" s="2"/>
      <c r="C2" s="1"/>
      <c r="D2" s="1"/>
      <c r="E2" s="1"/>
      <c r="F2" s="3"/>
      <c r="G2" s="1"/>
      <c r="H2" s="1"/>
      <c r="I2" s="1"/>
      <c r="J2" s="1"/>
      <c r="K2" s="1"/>
      <c r="L2" s="4"/>
      <c r="M2" s="4"/>
      <c r="N2" s="4"/>
      <c r="O2" s="2"/>
      <c r="P2" s="2"/>
      <c r="Q2" s="5"/>
    </row>
    <row r="3" spans="1:17" ht="48" x14ac:dyDescent="0.2">
      <c r="A3" s="7" t="s">
        <v>0</v>
      </c>
      <c r="B3" s="8" t="s">
        <v>1</v>
      </c>
      <c r="C3" s="9" t="s">
        <v>2</v>
      </c>
      <c r="D3" s="9" t="s">
        <v>3</v>
      </c>
      <c r="E3" s="9"/>
      <c r="F3" s="10" t="s">
        <v>4</v>
      </c>
      <c r="G3" s="10" t="s">
        <v>5</v>
      </c>
      <c r="H3" s="9" t="s">
        <v>6</v>
      </c>
      <c r="I3" s="9" t="s">
        <v>7</v>
      </c>
      <c r="J3" s="9" t="s">
        <v>8</v>
      </c>
      <c r="K3" s="9" t="s">
        <v>105</v>
      </c>
      <c r="L3" s="9" t="s">
        <v>9</v>
      </c>
      <c r="M3" s="9" t="s">
        <v>107</v>
      </c>
      <c r="N3" s="9" t="s">
        <v>106</v>
      </c>
      <c r="O3" s="79" t="s">
        <v>111</v>
      </c>
      <c r="P3" s="79" t="s">
        <v>112</v>
      </c>
      <c r="Q3" s="80" t="s">
        <v>148</v>
      </c>
    </row>
    <row r="4" spans="1:17" x14ac:dyDescent="0.2">
      <c r="A4" s="126" t="s">
        <v>10</v>
      </c>
      <c r="B4" s="127"/>
      <c r="C4" s="127"/>
      <c r="D4" s="127"/>
      <c r="E4" s="127"/>
      <c r="F4" s="127"/>
      <c r="G4" s="127"/>
      <c r="H4" s="127"/>
      <c r="I4" s="127"/>
      <c r="J4" s="127"/>
      <c r="K4" s="127"/>
      <c r="L4" s="127"/>
      <c r="M4" s="127"/>
      <c r="N4" s="127"/>
      <c r="O4" s="127"/>
      <c r="P4" s="127"/>
      <c r="Q4" s="128"/>
    </row>
    <row r="5" spans="1:17" s="16" customFormat="1" ht="36" x14ac:dyDescent="0.25">
      <c r="A5" s="68" t="s">
        <v>11</v>
      </c>
      <c r="B5" s="64" t="s">
        <v>12</v>
      </c>
      <c r="C5" s="12">
        <v>98312.85</v>
      </c>
      <c r="D5" s="12">
        <v>126840.8</v>
      </c>
      <c r="E5" s="12"/>
      <c r="F5" s="71">
        <v>62</v>
      </c>
      <c r="G5" s="13" t="s">
        <v>100</v>
      </c>
      <c r="H5" s="14">
        <v>51762.85</v>
      </c>
      <c r="I5" s="14">
        <v>46550</v>
      </c>
      <c r="J5" s="12">
        <v>0</v>
      </c>
      <c r="K5" s="12">
        <v>0</v>
      </c>
      <c r="L5" s="12">
        <v>126840.8</v>
      </c>
      <c r="M5" s="12">
        <v>46550</v>
      </c>
      <c r="N5" s="12">
        <v>46550</v>
      </c>
      <c r="O5" s="11" t="s">
        <v>13</v>
      </c>
      <c r="P5" s="11" t="s">
        <v>119</v>
      </c>
      <c r="Q5" s="15" t="s">
        <v>143</v>
      </c>
    </row>
    <row r="6" spans="1:17" s="16" customFormat="1" ht="60" x14ac:dyDescent="0.25">
      <c r="A6" s="68" t="s">
        <v>14</v>
      </c>
      <c r="B6" s="64" t="s">
        <v>15</v>
      </c>
      <c r="C6" s="12">
        <v>94774</v>
      </c>
      <c r="D6" s="12">
        <v>87670</v>
      </c>
      <c r="E6" s="12"/>
      <c r="F6" s="71">
        <v>65</v>
      </c>
      <c r="G6" s="13" t="s">
        <v>101</v>
      </c>
      <c r="H6" s="12">
        <v>52318.5</v>
      </c>
      <c r="I6" s="12">
        <v>18762</v>
      </c>
      <c r="J6" s="12">
        <v>0</v>
      </c>
      <c r="K6" s="12">
        <v>0</v>
      </c>
      <c r="L6" s="12">
        <v>65752.5</v>
      </c>
      <c r="M6" s="12">
        <v>18762</v>
      </c>
      <c r="N6" s="12">
        <v>18762</v>
      </c>
      <c r="O6" s="11" t="s">
        <v>98</v>
      </c>
      <c r="P6" s="11" t="s">
        <v>120</v>
      </c>
      <c r="Q6" s="15" t="s">
        <v>147</v>
      </c>
    </row>
    <row r="7" spans="1:17" s="16" customFormat="1" ht="48" x14ac:dyDescent="0.25">
      <c r="A7" s="68" t="s">
        <v>14</v>
      </c>
      <c r="B7" s="64" t="s">
        <v>16</v>
      </c>
      <c r="C7" s="12">
        <v>37959</v>
      </c>
      <c r="D7" s="12">
        <v>8948.4</v>
      </c>
      <c r="E7" s="12"/>
      <c r="F7" s="71">
        <v>67</v>
      </c>
      <c r="G7" s="13" t="s">
        <v>100</v>
      </c>
      <c r="H7" s="12">
        <v>22872</v>
      </c>
      <c r="I7" s="12">
        <v>15087</v>
      </c>
      <c r="J7" s="12">
        <v>0</v>
      </c>
      <c r="K7" s="12">
        <v>0</v>
      </c>
      <c r="L7" s="12">
        <v>8948.4</v>
      </c>
      <c r="M7" s="12">
        <v>15087</v>
      </c>
      <c r="N7" s="12">
        <v>15087</v>
      </c>
      <c r="O7" s="11" t="s">
        <v>99</v>
      </c>
      <c r="P7" s="11" t="s">
        <v>119</v>
      </c>
      <c r="Q7" s="15" t="s">
        <v>147</v>
      </c>
    </row>
    <row r="8" spans="1:17" s="16" customFormat="1" ht="60" x14ac:dyDescent="0.25">
      <c r="A8" s="68" t="s">
        <v>17</v>
      </c>
      <c r="B8" s="64" t="s">
        <v>18</v>
      </c>
      <c r="C8" s="12">
        <v>145000</v>
      </c>
      <c r="D8" s="12">
        <v>78000</v>
      </c>
      <c r="E8" s="12"/>
      <c r="F8" s="71">
        <v>48</v>
      </c>
      <c r="G8" s="13" t="s">
        <v>102</v>
      </c>
      <c r="H8" s="14">
        <v>0</v>
      </c>
      <c r="I8" s="14">
        <v>0</v>
      </c>
      <c r="J8" s="12">
        <v>0</v>
      </c>
      <c r="K8" s="12">
        <v>0</v>
      </c>
      <c r="L8" s="12">
        <v>0</v>
      </c>
      <c r="M8" s="12">
        <v>0</v>
      </c>
      <c r="N8" s="12">
        <v>0</v>
      </c>
      <c r="O8" s="11" t="s">
        <v>117</v>
      </c>
      <c r="P8" s="11" t="s">
        <v>118</v>
      </c>
      <c r="Q8" s="15" t="s">
        <v>145</v>
      </c>
    </row>
    <row r="9" spans="1:17" s="16" customFormat="1" ht="84" x14ac:dyDescent="0.25">
      <c r="A9" s="68" t="s">
        <v>19</v>
      </c>
      <c r="B9" s="64" t="s">
        <v>20</v>
      </c>
      <c r="C9" s="12">
        <v>15751</v>
      </c>
      <c r="D9" s="12">
        <v>18414</v>
      </c>
      <c r="E9" s="12"/>
      <c r="F9" s="71">
        <v>51</v>
      </c>
      <c r="G9" s="13" t="s">
        <v>103</v>
      </c>
      <c r="H9" s="12">
        <v>0</v>
      </c>
      <c r="I9" s="12">
        <v>0</v>
      </c>
      <c r="J9" s="12">
        <v>0</v>
      </c>
      <c r="K9" s="12">
        <v>0</v>
      </c>
      <c r="L9" s="12">
        <v>0</v>
      </c>
      <c r="M9" s="12">
        <v>0</v>
      </c>
      <c r="N9" s="12">
        <v>0</v>
      </c>
      <c r="O9" s="11" t="s">
        <v>97</v>
      </c>
      <c r="P9" s="11" t="s">
        <v>116</v>
      </c>
      <c r="Q9" s="15" t="s">
        <v>145</v>
      </c>
    </row>
    <row r="10" spans="1:17" s="16" customFormat="1" ht="108" x14ac:dyDescent="0.25">
      <c r="A10" s="68" t="s">
        <v>21</v>
      </c>
      <c r="B10" s="64" t="s">
        <v>22</v>
      </c>
      <c r="C10" s="12">
        <v>95300</v>
      </c>
      <c r="D10" s="12">
        <v>30000</v>
      </c>
      <c r="E10" s="12"/>
      <c r="F10" s="71">
        <v>54</v>
      </c>
      <c r="G10" s="13" t="s">
        <v>101</v>
      </c>
      <c r="H10" s="14">
        <v>0</v>
      </c>
      <c r="I10" s="14">
        <v>0</v>
      </c>
      <c r="J10" s="12">
        <v>0</v>
      </c>
      <c r="K10" s="12">
        <v>0</v>
      </c>
      <c r="L10" s="12">
        <v>0</v>
      </c>
      <c r="M10" s="12">
        <v>0</v>
      </c>
      <c r="N10" s="12">
        <v>0</v>
      </c>
      <c r="O10" s="11" t="s">
        <v>94</v>
      </c>
      <c r="P10" s="11" t="s">
        <v>121</v>
      </c>
      <c r="Q10" s="17" t="s">
        <v>145</v>
      </c>
    </row>
    <row r="11" spans="1:17" s="16" customFormat="1" ht="72" x14ac:dyDescent="0.25">
      <c r="A11" s="68" t="s">
        <v>23</v>
      </c>
      <c r="B11" s="64" t="s">
        <v>24</v>
      </c>
      <c r="C11" s="12">
        <v>149880</v>
      </c>
      <c r="D11" s="12">
        <v>126200</v>
      </c>
      <c r="E11" s="12"/>
      <c r="F11" s="71">
        <v>55</v>
      </c>
      <c r="G11" s="13" t="s">
        <v>104</v>
      </c>
      <c r="H11" s="12">
        <v>0</v>
      </c>
      <c r="I11" s="12">
        <v>0</v>
      </c>
      <c r="J11" s="12">
        <v>0</v>
      </c>
      <c r="K11" s="12">
        <v>0</v>
      </c>
      <c r="L11" s="12">
        <v>0</v>
      </c>
      <c r="M11" s="12">
        <v>0</v>
      </c>
      <c r="N11" s="12">
        <v>0</v>
      </c>
      <c r="O11" s="11" t="s">
        <v>93</v>
      </c>
      <c r="P11" s="11" t="s">
        <v>150</v>
      </c>
      <c r="Q11" s="15" t="s">
        <v>145</v>
      </c>
    </row>
    <row r="12" spans="1:17" s="16" customFormat="1" ht="24" x14ac:dyDescent="0.25">
      <c r="A12" s="59" t="s">
        <v>25</v>
      </c>
      <c r="B12" s="60" t="s">
        <v>26</v>
      </c>
      <c r="C12" s="73" t="s">
        <v>109</v>
      </c>
      <c r="D12" s="73" t="s">
        <v>110</v>
      </c>
      <c r="E12" s="61"/>
      <c r="F12" s="74" t="s">
        <v>110</v>
      </c>
      <c r="G12" s="75" t="s">
        <v>110</v>
      </c>
      <c r="H12" s="12">
        <v>0</v>
      </c>
      <c r="I12" s="12">
        <v>0</v>
      </c>
      <c r="J12" s="12">
        <v>0</v>
      </c>
      <c r="K12" s="12">
        <v>0</v>
      </c>
      <c r="L12" s="12">
        <v>0</v>
      </c>
      <c r="M12" s="12">
        <v>0</v>
      </c>
      <c r="N12" s="12">
        <v>0</v>
      </c>
      <c r="O12" s="81" t="s">
        <v>132</v>
      </c>
      <c r="P12" s="11" t="s">
        <v>108</v>
      </c>
      <c r="Q12" s="76" t="s">
        <v>145</v>
      </c>
    </row>
    <row r="13" spans="1:17" s="16" customFormat="1" ht="72" x14ac:dyDescent="0.25">
      <c r="A13" s="68" t="s">
        <v>27</v>
      </c>
      <c r="B13" s="64" t="s">
        <v>28</v>
      </c>
      <c r="C13" s="12">
        <v>300000</v>
      </c>
      <c r="D13" s="12">
        <v>200000</v>
      </c>
      <c r="E13" s="12"/>
      <c r="F13" s="71">
        <v>71</v>
      </c>
      <c r="G13" s="13" t="s">
        <v>100</v>
      </c>
      <c r="H13" s="12">
        <v>150100</v>
      </c>
      <c r="I13" s="12">
        <v>149900</v>
      </c>
      <c r="J13" s="12">
        <v>0</v>
      </c>
      <c r="K13" s="12">
        <v>0</v>
      </c>
      <c r="L13" s="12">
        <v>200000</v>
      </c>
      <c r="M13" s="12">
        <v>149900</v>
      </c>
      <c r="N13" s="12">
        <v>149900</v>
      </c>
      <c r="O13" s="11" t="s">
        <v>151</v>
      </c>
      <c r="P13" s="11" t="s">
        <v>119</v>
      </c>
      <c r="Q13" s="15" t="s">
        <v>147</v>
      </c>
    </row>
    <row r="14" spans="1:17" s="16" customFormat="1" ht="48" x14ac:dyDescent="0.25">
      <c r="A14" s="68" t="s">
        <v>29</v>
      </c>
      <c r="B14" s="64" t="s">
        <v>30</v>
      </c>
      <c r="C14" s="18">
        <v>92456</v>
      </c>
      <c r="D14" s="62">
        <v>12398</v>
      </c>
      <c r="E14" s="12"/>
      <c r="F14" s="71">
        <v>57</v>
      </c>
      <c r="G14" s="13" t="s">
        <v>102</v>
      </c>
      <c r="H14" s="12">
        <v>0</v>
      </c>
      <c r="I14" s="12">
        <v>0</v>
      </c>
      <c r="J14" s="12">
        <v>0</v>
      </c>
      <c r="K14" s="12">
        <v>0</v>
      </c>
      <c r="L14" s="12">
        <v>0</v>
      </c>
      <c r="M14" s="12">
        <v>0</v>
      </c>
      <c r="N14" s="12">
        <v>0</v>
      </c>
      <c r="O14" s="11" t="s">
        <v>90</v>
      </c>
      <c r="P14" s="11" t="s">
        <v>122</v>
      </c>
      <c r="Q14" s="15" t="s">
        <v>145</v>
      </c>
    </row>
    <row r="15" spans="1:17" s="16" customFormat="1" ht="72" x14ac:dyDescent="0.25">
      <c r="A15" s="68" t="s">
        <v>31</v>
      </c>
      <c r="B15" s="64" t="s">
        <v>32</v>
      </c>
      <c r="C15" s="18">
        <v>170200</v>
      </c>
      <c r="D15" s="12">
        <v>19000</v>
      </c>
      <c r="E15" s="12"/>
      <c r="F15" s="71">
        <v>68</v>
      </c>
      <c r="G15" s="13" t="s">
        <v>101</v>
      </c>
      <c r="H15" s="12">
        <v>0</v>
      </c>
      <c r="I15" s="12">
        <v>0</v>
      </c>
      <c r="J15" s="12">
        <v>0</v>
      </c>
      <c r="K15" s="12">
        <v>170200</v>
      </c>
      <c r="L15" s="12">
        <v>0</v>
      </c>
      <c r="M15" s="12">
        <v>0</v>
      </c>
      <c r="N15" s="12">
        <v>0</v>
      </c>
      <c r="O15" s="11" t="s">
        <v>85</v>
      </c>
      <c r="P15" s="11" t="s">
        <v>114</v>
      </c>
      <c r="Q15" s="15" t="s">
        <v>147</v>
      </c>
    </row>
    <row r="16" spans="1:17" s="16" customFormat="1" ht="72" x14ac:dyDescent="0.25">
      <c r="A16" s="68" t="s">
        <v>31</v>
      </c>
      <c r="B16" s="64" t="s">
        <v>33</v>
      </c>
      <c r="C16" s="18">
        <v>195544</v>
      </c>
      <c r="D16" s="12">
        <v>76301.399999999994</v>
      </c>
      <c r="E16" s="12"/>
      <c r="F16" s="71">
        <v>61</v>
      </c>
      <c r="G16" s="13" t="s">
        <v>101</v>
      </c>
      <c r="H16" s="12">
        <v>0</v>
      </c>
      <c r="I16" s="12">
        <v>0</v>
      </c>
      <c r="J16" s="12">
        <v>0</v>
      </c>
      <c r="K16" s="12">
        <v>195544</v>
      </c>
      <c r="L16" s="12">
        <v>0</v>
      </c>
      <c r="M16" s="12">
        <v>0</v>
      </c>
      <c r="N16" s="12">
        <v>0</v>
      </c>
      <c r="O16" s="11" t="s">
        <v>84</v>
      </c>
      <c r="P16" s="11" t="s">
        <v>114</v>
      </c>
      <c r="Q16" s="15" t="s">
        <v>141</v>
      </c>
    </row>
    <row r="17" spans="1:17" s="16" customFormat="1" ht="72" x14ac:dyDescent="0.25">
      <c r="A17" s="68" t="s">
        <v>31</v>
      </c>
      <c r="B17" s="64" t="s">
        <v>34</v>
      </c>
      <c r="C17" s="18">
        <v>136204</v>
      </c>
      <c r="D17" s="12">
        <v>42575</v>
      </c>
      <c r="E17" s="12"/>
      <c r="F17" s="71">
        <v>61</v>
      </c>
      <c r="G17" s="13" t="s">
        <v>102</v>
      </c>
      <c r="H17" s="12">
        <v>0</v>
      </c>
      <c r="I17" s="12">
        <v>0</v>
      </c>
      <c r="J17" s="12">
        <v>0</v>
      </c>
      <c r="K17" s="12">
        <v>0</v>
      </c>
      <c r="L17" s="12">
        <v>0</v>
      </c>
      <c r="M17" s="12">
        <v>0</v>
      </c>
      <c r="N17" s="12">
        <v>0</v>
      </c>
      <c r="O17" s="11" t="s">
        <v>81</v>
      </c>
      <c r="P17" s="11" t="s">
        <v>123</v>
      </c>
      <c r="Q17" s="15" t="s">
        <v>145</v>
      </c>
    </row>
    <row r="18" spans="1:17" s="16" customFormat="1" ht="48" x14ac:dyDescent="0.25">
      <c r="A18" s="68" t="s">
        <v>35</v>
      </c>
      <c r="B18" s="64" t="s">
        <v>36</v>
      </c>
      <c r="C18" s="18">
        <v>73000</v>
      </c>
      <c r="D18" s="12">
        <v>74094</v>
      </c>
      <c r="E18" s="12"/>
      <c r="F18" s="71">
        <v>59</v>
      </c>
      <c r="G18" s="13" t="s">
        <v>101</v>
      </c>
      <c r="H18" s="12">
        <v>67440.649999999994</v>
      </c>
      <c r="I18" s="12">
        <v>0</v>
      </c>
      <c r="J18" s="12">
        <v>0</v>
      </c>
      <c r="K18" s="12">
        <v>0</v>
      </c>
      <c r="L18" s="12">
        <v>68451.34</v>
      </c>
      <c r="M18" s="12">
        <v>0</v>
      </c>
      <c r="N18" s="12">
        <v>0</v>
      </c>
      <c r="O18" s="11" t="s">
        <v>96</v>
      </c>
      <c r="P18" s="11" t="s">
        <v>124</v>
      </c>
      <c r="Q18" s="15" t="s">
        <v>152</v>
      </c>
    </row>
    <row r="19" spans="1:17" s="16" customFormat="1" ht="60" x14ac:dyDescent="0.25">
      <c r="A19" s="68" t="s">
        <v>76</v>
      </c>
      <c r="B19" s="64" t="s">
        <v>77</v>
      </c>
      <c r="C19" s="18">
        <v>55665.5</v>
      </c>
      <c r="D19" s="12">
        <v>31160.76</v>
      </c>
      <c r="E19" s="12"/>
      <c r="F19" s="71">
        <v>51</v>
      </c>
      <c r="G19" s="13" t="s">
        <v>102</v>
      </c>
      <c r="H19" s="12">
        <v>0</v>
      </c>
      <c r="I19" s="12">
        <v>0</v>
      </c>
      <c r="J19" s="12">
        <v>0</v>
      </c>
      <c r="K19" s="12">
        <v>0</v>
      </c>
      <c r="L19" s="12">
        <v>0</v>
      </c>
      <c r="M19" s="12">
        <v>0</v>
      </c>
      <c r="N19" s="12">
        <v>0</v>
      </c>
      <c r="O19" s="11" t="s">
        <v>78</v>
      </c>
      <c r="P19" s="11" t="s">
        <v>115</v>
      </c>
      <c r="Q19" s="15" t="s">
        <v>145</v>
      </c>
    </row>
    <row r="20" spans="1:17" s="16" customFormat="1" ht="60" x14ac:dyDescent="0.25">
      <c r="A20" s="68" t="s">
        <v>76</v>
      </c>
      <c r="B20" s="64" t="s">
        <v>79</v>
      </c>
      <c r="C20" s="18">
        <v>54455</v>
      </c>
      <c r="D20" s="12">
        <v>33963.79</v>
      </c>
      <c r="E20" s="12"/>
      <c r="F20" s="71">
        <v>51</v>
      </c>
      <c r="G20" s="13" t="s">
        <v>101</v>
      </c>
      <c r="H20" s="12">
        <v>0</v>
      </c>
      <c r="I20" s="12">
        <v>0</v>
      </c>
      <c r="J20" s="12">
        <v>0</v>
      </c>
      <c r="K20" s="12">
        <v>0</v>
      </c>
      <c r="L20" s="12">
        <v>0</v>
      </c>
      <c r="M20" s="12">
        <v>0</v>
      </c>
      <c r="N20" s="12">
        <v>0</v>
      </c>
      <c r="O20" s="11" t="s">
        <v>80</v>
      </c>
      <c r="P20" s="11" t="s">
        <v>115</v>
      </c>
      <c r="Q20" s="15" t="s">
        <v>145</v>
      </c>
    </row>
    <row r="21" spans="1:17" s="16" customFormat="1" ht="36" x14ac:dyDescent="0.25">
      <c r="A21" s="69" t="s">
        <v>37</v>
      </c>
      <c r="B21" s="64" t="s">
        <v>38</v>
      </c>
      <c r="C21" s="58">
        <v>111780</v>
      </c>
      <c r="D21" s="12">
        <v>12420</v>
      </c>
      <c r="E21" s="12"/>
      <c r="F21" s="71">
        <v>61</v>
      </c>
      <c r="G21" s="13" t="s">
        <v>100</v>
      </c>
      <c r="H21" s="14">
        <v>111780</v>
      </c>
      <c r="I21" s="14">
        <v>0</v>
      </c>
      <c r="J21" s="12">
        <v>0</v>
      </c>
      <c r="K21" s="12">
        <v>0</v>
      </c>
      <c r="L21" s="12">
        <v>0</v>
      </c>
      <c r="M21" s="12">
        <v>0</v>
      </c>
      <c r="N21" s="12">
        <v>0</v>
      </c>
      <c r="O21" s="11" t="s">
        <v>39</v>
      </c>
      <c r="P21" s="11" t="s">
        <v>153</v>
      </c>
      <c r="Q21" s="15" t="s">
        <v>144</v>
      </c>
    </row>
    <row r="22" spans="1:17" x14ac:dyDescent="0.2">
      <c r="A22" s="19"/>
      <c r="B22" s="20"/>
      <c r="C22" s="21"/>
      <c r="D22" s="22"/>
      <c r="E22" s="23"/>
      <c r="F22" s="24"/>
      <c r="G22" s="21"/>
      <c r="H22" s="21"/>
      <c r="I22" s="21"/>
      <c r="J22" s="21"/>
      <c r="K22" s="21"/>
      <c r="L22" s="22"/>
      <c r="M22" s="22"/>
      <c r="N22" s="22"/>
      <c r="O22" s="25"/>
      <c r="P22" s="77"/>
      <c r="Q22" s="26"/>
    </row>
    <row r="23" spans="1:17" x14ac:dyDescent="0.2">
      <c r="A23" s="118"/>
      <c r="B23" s="118"/>
      <c r="C23" s="27">
        <f>SUM(C5:C21)</f>
        <v>1826281.35</v>
      </c>
      <c r="D23" s="27">
        <f>SUM(D5:D21)</f>
        <v>977986.15</v>
      </c>
      <c r="E23" s="28"/>
      <c r="F23" s="29"/>
      <c r="G23" s="30"/>
      <c r="H23" s="27">
        <f>SUM(H5:H21)</f>
        <v>456274</v>
      </c>
      <c r="I23" s="27">
        <f t="shared" ref="I23:N23" si="0">SUM(I5:I21)</f>
        <v>230299</v>
      </c>
      <c r="J23" s="27">
        <f t="shared" si="0"/>
        <v>0</v>
      </c>
      <c r="K23" s="27">
        <f t="shared" si="0"/>
        <v>365744</v>
      </c>
      <c r="L23" s="27">
        <f t="shared" si="0"/>
        <v>469993.03999999992</v>
      </c>
      <c r="M23" s="27">
        <f t="shared" si="0"/>
        <v>230299</v>
      </c>
      <c r="N23" s="27">
        <f t="shared" si="0"/>
        <v>230299</v>
      </c>
      <c r="O23" s="31"/>
      <c r="P23" s="31"/>
      <c r="Q23" s="31"/>
    </row>
    <row r="24" spans="1:17" x14ac:dyDescent="0.2">
      <c r="A24" s="126" t="s">
        <v>40</v>
      </c>
      <c r="B24" s="127"/>
      <c r="C24" s="127"/>
      <c r="D24" s="127"/>
      <c r="E24" s="127"/>
      <c r="F24" s="127"/>
      <c r="G24" s="127"/>
      <c r="H24" s="127"/>
      <c r="I24" s="127"/>
      <c r="J24" s="127"/>
      <c r="K24" s="127"/>
      <c r="L24" s="127"/>
      <c r="M24" s="127"/>
      <c r="N24" s="127"/>
      <c r="O24" s="127"/>
      <c r="P24" s="127"/>
      <c r="Q24" s="128"/>
    </row>
    <row r="25" spans="1:17" ht="60" x14ac:dyDescent="0.2">
      <c r="A25" s="65" t="s">
        <v>29</v>
      </c>
      <c r="B25" s="67" t="s">
        <v>41</v>
      </c>
      <c r="C25" s="63">
        <v>4251.5</v>
      </c>
      <c r="D25" s="63">
        <v>910</v>
      </c>
      <c r="E25" s="33"/>
      <c r="F25" s="72">
        <v>55</v>
      </c>
      <c r="G25" s="34" t="s">
        <v>103</v>
      </c>
      <c r="H25" s="33">
        <v>0</v>
      </c>
      <c r="I25" s="33">
        <v>0</v>
      </c>
      <c r="J25" s="33">
        <v>0</v>
      </c>
      <c r="K25" s="33">
        <v>0</v>
      </c>
      <c r="L25" s="33">
        <v>0</v>
      </c>
      <c r="M25" s="33">
        <v>0</v>
      </c>
      <c r="N25" s="33">
        <v>0</v>
      </c>
      <c r="O25" s="36" t="s">
        <v>89</v>
      </c>
      <c r="P25" s="36" t="s">
        <v>125</v>
      </c>
      <c r="Q25" s="37" t="s">
        <v>145</v>
      </c>
    </row>
    <row r="26" spans="1:17" s="16" customFormat="1" ht="48" x14ac:dyDescent="0.25">
      <c r="A26" s="65" t="s">
        <v>42</v>
      </c>
      <c r="B26" s="66" t="s">
        <v>43</v>
      </c>
      <c r="C26" s="32">
        <v>261434</v>
      </c>
      <c r="D26" s="33">
        <v>42360</v>
      </c>
      <c r="E26" s="33"/>
      <c r="F26" s="72">
        <v>63</v>
      </c>
      <c r="G26" s="34" t="s">
        <v>101</v>
      </c>
      <c r="H26" s="33">
        <v>221098.75</v>
      </c>
      <c r="I26" s="33">
        <v>0</v>
      </c>
      <c r="J26" s="33">
        <v>0</v>
      </c>
      <c r="K26" s="33">
        <v>0</v>
      </c>
      <c r="L26" s="33">
        <v>35824.5</v>
      </c>
      <c r="M26" s="33">
        <v>0</v>
      </c>
      <c r="N26" s="33">
        <v>0</v>
      </c>
      <c r="O26" s="36" t="s">
        <v>44</v>
      </c>
      <c r="P26" s="36" t="s">
        <v>126</v>
      </c>
      <c r="Q26" s="37" t="s">
        <v>143</v>
      </c>
    </row>
    <row r="27" spans="1:17" s="16" customFormat="1" ht="36" x14ac:dyDescent="0.25">
      <c r="A27" s="65" t="s">
        <v>42</v>
      </c>
      <c r="B27" s="66" t="s">
        <v>45</v>
      </c>
      <c r="C27" s="32">
        <v>175765</v>
      </c>
      <c r="D27" s="33">
        <v>39902</v>
      </c>
      <c r="E27" s="33"/>
      <c r="F27" s="72">
        <v>60</v>
      </c>
      <c r="G27" s="34" t="s">
        <v>101</v>
      </c>
      <c r="H27" s="35">
        <v>131823.75</v>
      </c>
      <c r="I27" s="35">
        <v>0</v>
      </c>
      <c r="J27" s="33">
        <v>0</v>
      </c>
      <c r="K27" s="33">
        <v>0</v>
      </c>
      <c r="L27" s="33">
        <v>29926.65</v>
      </c>
      <c r="M27" s="33">
        <v>0</v>
      </c>
      <c r="N27" s="33">
        <v>0</v>
      </c>
      <c r="O27" s="36" t="s">
        <v>91</v>
      </c>
      <c r="P27" s="36" t="s">
        <v>126</v>
      </c>
      <c r="Q27" s="37" t="s">
        <v>147</v>
      </c>
    </row>
    <row r="28" spans="1:17" s="16" customFormat="1" ht="108" x14ac:dyDescent="0.25">
      <c r="A28" s="65" t="s">
        <v>42</v>
      </c>
      <c r="B28" s="66" t="s">
        <v>46</v>
      </c>
      <c r="C28" s="32">
        <v>61400</v>
      </c>
      <c r="D28" s="33">
        <v>643</v>
      </c>
      <c r="E28" s="33"/>
      <c r="F28" s="72">
        <v>46</v>
      </c>
      <c r="G28" s="34" t="s">
        <v>102</v>
      </c>
      <c r="H28" s="35">
        <v>16500</v>
      </c>
      <c r="I28" s="35">
        <v>13500</v>
      </c>
      <c r="J28" s="33">
        <v>0</v>
      </c>
      <c r="K28" s="33">
        <v>0</v>
      </c>
      <c r="L28" s="33">
        <v>314.17</v>
      </c>
      <c r="M28" s="33">
        <v>0</v>
      </c>
      <c r="N28" s="33">
        <v>0</v>
      </c>
      <c r="O28" s="36" t="s">
        <v>47</v>
      </c>
      <c r="P28" s="36" t="s">
        <v>127</v>
      </c>
      <c r="Q28" s="37" t="s">
        <v>143</v>
      </c>
    </row>
    <row r="29" spans="1:17" s="16" customFormat="1" ht="36" x14ac:dyDescent="0.25">
      <c r="A29" s="65" t="s">
        <v>31</v>
      </c>
      <c r="B29" s="66" t="s">
        <v>48</v>
      </c>
      <c r="C29" s="38">
        <v>51560</v>
      </c>
      <c r="D29" s="33">
        <v>10450</v>
      </c>
      <c r="E29" s="33"/>
      <c r="F29" s="72">
        <v>57</v>
      </c>
      <c r="G29" s="34" t="s">
        <v>102</v>
      </c>
      <c r="H29" s="33">
        <v>0</v>
      </c>
      <c r="I29" s="33">
        <v>0</v>
      </c>
      <c r="J29" s="33">
        <v>0</v>
      </c>
      <c r="K29" s="33">
        <v>0</v>
      </c>
      <c r="L29" s="33">
        <v>0</v>
      </c>
      <c r="M29" s="33">
        <v>0</v>
      </c>
      <c r="N29" s="33">
        <v>0</v>
      </c>
      <c r="O29" s="36" t="s">
        <v>83</v>
      </c>
      <c r="P29" s="36" t="s">
        <v>122</v>
      </c>
      <c r="Q29" s="37" t="s">
        <v>145</v>
      </c>
    </row>
    <row r="30" spans="1:17" s="16" customFormat="1" ht="48" x14ac:dyDescent="0.25">
      <c r="A30" s="65" t="s">
        <v>31</v>
      </c>
      <c r="B30" s="66" t="s">
        <v>49</v>
      </c>
      <c r="C30" s="38">
        <v>277530</v>
      </c>
      <c r="D30" s="33">
        <v>36550</v>
      </c>
      <c r="E30" s="33"/>
      <c r="F30" s="72">
        <v>59</v>
      </c>
      <c r="G30" s="34" t="s">
        <v>101</v>
      </c>
      <c r="H30" s="33">
        <v>208147.5</v>
      </c>
      <c r="I30" s="33">
        <v>0</v>
      </c>
      <c r="J30" s="33">
        <v>0</v>
      </c>
      <c r="K30" s="33">
        <v>0</v>
      </c>
      <c r="L30" s="33">
        <v>27412.5</v>
      </c>
      <c r="M30" s="33">
        <v>0</v>
      </c>
      <c r="N30" s="33">
        <v>0</v>
      </c>
      <c r="O30" s="36" t="s">
        <v>86</v>
      </c>
      <c r="P30" s="36" t="s">
        <v>126</v>
      </c>
      <c r="Q30" s="37" t="s">
        <v>144</v>
      </c>
    </row>
    <row r="31" spans="1:17" x14ac:dyDescent="0.2">
      <c r="A31" s="19"/>
      <c r="B31" s="20"/>
      <c r="C31" s="21"/>
      <c r="D31" s="22"/>
      <c r="E31" s="23"/>
      <c r="F31" s="24"/>
      <c r="G31" s="21"/>
      <c r="H31" s="21"/>
      <c r="I31" s="21"/>
      <c r="J31" s="21"/>
      <c r="K31" s="21"/>
      <c r="L31" s="22"/>
      <c r="M31" s="22"/>
      <c r="N31" s="22"/>
      <c r="O31" s="25"/>
      <c r="P31" s="77"/>
      <c r="Q31" s="26"/>
    </row>
    <row r="32" spans="1:17" x14ac:dyDescent="0.2">
      <c r="A32" s="118"/>
      <c r="B32" s="118"/>
      <c r="C32" s="27">
        <f>SUM(C25:C30)</f>
        <v>831940.5</v>
      </c>
      <c r="D32" s="27">
        <f t="shared" ref="D32:N32" si="1">SUM(D25:D30)</f>
        <v>130815</v>
      </c>
      <c r="E32" s="27"/>
      <c r="F32" s="27"/>
      <c r="G32" s="27"/>
      <c r="H32" s="27">
        <f t="shared" si="1"/>
        <v>577570</v>
      </c>
      <c r="I32" s="27">
        <f t="shared" si="1"/>
        <v>13500</v>
      </c>
      <c r="J32" s="27">
        <f t="shared" si="1"/>
        <v>0</v>
      </c>
      <c r="K32" s="27">
        <f t="shared" si="1"/>
        <v>0</v>
      </c>
      <c r="L32" s="27">
        <f t="shared" si="1"/>
        <v>93477.819999999992</v>
      </c>
      <c r="M32" s="27">
        <f t="shared" si="1"/>
        <v>0</v>
      </c>
      <c r="N32" s="27">
        <f t="shared" si="1"/>
        <v>0</v>
      </c>
      <c r="O32" s="31"/>
      <c r="P32" s="31"/>
      <c r="Q32" s="31"/>
    </row>
    <row r="33" spans="1:17" x14ac:dyDescent="0.2">
      <c r="A33" s="129" t="s">
        <v>50</v>
      </c>
      <c r="B33" s="129"/>
      <c r="C33" s="129"/>
      <c r="D33" s="129"/>
      <c r="E33" s="129"/>
      <c r="F33" s="129"/>
      <c r="G33" s="129"/>
      <c r="H33" s="129"/>
      <c r="I33" s="129"/>
      <c r="J33" s="129"/>
      <c r="K33" s="129"/>
      <c r="L33" s="129"/>
      <c r="M33" s="129"/>
      <c r="N33" s="129"/>
      <c r="O33" s="129"/>
      <c r="P33" s="129"/>
      <c r="Q33" s="130"/>
    </row>
    <row r="34" spans="1:17" s="16" customFormat="1" ht="36" x14ac:dyDescent="0.25">
      <c r="A34" s="68" t="s">
        <v>35</v>
      </c>
      <c r="B34" s="64" t="s">
        <v>51</v>
      </c>
      <c r="C34" s="12">
        <v>30000</v>
      </c>
      <c r="D34" s="12">
        <v>11400</v>
      </c>
      <c r="E34" s="12"/>
      <c r="F34" s="71">
        <v>70</v>
      </c>
      <c r="G34" s="13" t="s">
        <v>101</v>
      </c>
      <c r="H34" s="12">
        <v>22500</v>
      </c>
      <c r="I34" s="12">
        <v>0</v>
      </c>
      <c r="J34" s="12">
        <v>0</v>
      </c>
      <c r="K34" s="12">
        <v>0</v>
      </c>
      <c r="L34" s="12">
        <v>8550</v>
      </c>
      <c r="M34" s="12">
        <v>0</v>
      </c>
      <c r="N34" s="12">
        <v>0</v>
      </c>
      <c r="O34" s="11" t="s">
        <v>52</v>
      </c>
      <c r="P34" s="11" t="s">
        <v>126</v>
      </c>
      <c r="Q34" s="15" t="s">
        <v>146</v>
      </c>
    </row>
    <row r="35" spans="1:17" s="39" customFormat="1" ht="60" x14ac:dyDescent="0.25">
      <c r="A35" s="68" t="s">
        <v>37</v>
      </c>
      <c r="B35" s="64" t="s">
        <v>53</v>
      </c>
      <c r="C35" s="12">
        <v>11737</v>
      </c>
      <c r="D35" s="12">
        <v>2652</v>
      </c>
      <c r="E35" s="12"/>
      <c r="F35" s="71">
        <v>71</v>
      </c>
      <c r="G35" s="13" t="s">
        <v>102</v>
      </c>
      <c r="H35" s="12">
        <v>11277</v>
      </c>
      <c r="I35" s="12">
        <v>0</v>
      </c>
      <c r="J35" s="12">
        <v>0</v>
      </c>
      <c r="K35" s="12">
        <v>0</v>
      </c>
      <c r="L35" s="12">
        <v>2652</v>
      </c>
      <c r="M35" s="12">
        <v>0</v>
      </c>
      <c r="N35" s="12">
        <v>0</v>
      </c>
      <c r="O35" s="11" t="s">
        <v>95</v>
      </c>
      <c r="P35" s="11" t="s">
        <v>154</v>
      </c>
      <c r="Q35" s="15" t="s">
        <v>146</v>
      </c>
    </row>
    <row r="36" spans="1:17" s="39" customFormat="1" ht="35.25" customHeight="1" x14ac:dyDescent="0.25">
      <c r="A36" s="68" t="s">
        <v>37</v>
      </c>
      <c r="B36" s="70" t="s">
        <v>54</v>
      </c>
      <c r="C36" s="58">
        <v>27575</v>
      </c>
      <c r="D36" s="12">
        <v>37680</v>
      </c>
      <c r="E36" s="12"/>
      <c r="F36" s="71">
        <v>69</v>
      </c>
      <c r="G36" s="13" t="s">
        <v>104</v>
      </c>
      <c r="H36" s="12">
        <v>0</v>
      </c>
      <c r="I36" s="12">
        <v>0</v>
      </c>
      <c r="J36" s="12">
        <v>0</v>
      </c>
      <c r="K36" s="12">
        <v>0</v>
      </c>
      <c r="L36" s="12">
        <v>0</v>
      </c>
      <c r="M36" s="12">
        <v>0</v>
      </c>
      <c r="N36" s="12">
        <v>0</v>
      </c>
      <c r="O36" s="11" t="s">
        <v>55</v>
      </c>
      <c r="P36" s="11" t="s">
        <v>128</v>
      </c>
      <c r="Q36" s="15" t="s">
        <v>145</v>
      </c>
    </row>
    <row r="37" spans="1:17" s="39" customFormat="1" ht="36" x14ac:dyDescent="0.25">
      <c r="A37" s="68" t="s">
        <v>23</v>
      </c>
      <c r="B37" s="64" t="s">
        <v>56</v>
      </c>
      <c r="C37" s="12">
        <v>30000</v>
      </c>
      <c r="D37" s="12">
        <v>3333</v>
      </c>
      <c r="E37" s="12"/>
      <c r="F37" s="71">
        <v>77</v>
      </c>
      <c r="G37" s="13" t="s">
        <v>101</v>
      </c>
      <c r="H37" s="14">
        <v>22500</v>
      </c>
      <c r="I37" s="14">
        <v>0</v>
      </c>
      <c r="J37" s="12">
        <v>0</v>
      </c>
      <c r="K37" s="12">
        <v>0</v>
      </c>
      <c r="L37" s="12">
        <v>2500</v>
      </c>
      <c r="M37" s="12">
        <v>0</v>
      </c>
      <c r="N37" s="12">
        <v>0</v>
      </c>
      <c r="O37" s="11" t="s">
        <v>92</v>
      </c>
      <c r="P37" s="11" t="s">
        <v>126</v>
      </c>
      <c r="Q37" s="15" t="s">
        <v>152</v>
      </c>
    </row>
    <row r="38" spans="1:17" s="39" customFormat="1" ht="48" x14ac:dyDescent="0.25">
      <c r="A38" s="68" t="s">
        <v>57</v>
      </c>
      <c r="B38" s="64" t="s">
        <v>155</v>
      </c>
      <c r="C38" s="12">
        <v>28050</v>
      </c>
      <c r="D38" s="12">
        <v>3105</v>
      </c>
      <c r="E38" s="12"/>
      <c r="F38" s="71">
        <v>79</v>
      </c>
      <c r="G38" s="13" t="s">
        <v>101</v>
      </c>
      <c r="H38" s="12">
        <v>0</v>
      </c>
      <c r="I38" s="12">
        <v>0</v>
      </c>
      <c r="J38" s="12">
        <v>25000</v>
      </c>
      <c r="K38" s="12">
        <v>0</v>
      </c>
      <c r="L38" s="12">
        <v>0</v>
      </c>
      <c r="M38" s="12">
        <v>0</v>
      </c>
      <c r="N38" s="12">
        <v>0</v>
      </c>
      <c r="O38" s="11" t="s">
        <v>58</v>
      </c>
      <c r="P38" s="11" t="s">
        <v>113</v>
      </c>
      <c r="Q38" s="15" t="s">
        <v>142</v>
      </c>
    </row>
    <row r="39" spans="1:17" s="39" customFormat="1" ht="48" x14ac:dyDescent="0.25">
      <c r="A39" s="68" t="s">
        <v>42</v>
      </c>
      <c r="B39" s="64" t="s">
        <v>59</v>
      </c>
      <c r="C39" s="12">
        <v>30000</v>
      </c>
      <c r="D39" s="12">
        <v>10000</v>
      </c>
      <c r="E39" s="12"/>
      <c r="F39" s="71">
        <v>76</v>
      </c>
      <c r="G39" s="13" t="s">
        <v>101</v>
      </c>
      <c r="H39" s="12">
        <v>0</v>
      </c>
      <c r="I39" s="12">
        <v>0</v>
      </c>
      <c r="J39" s="12">
        <v>25000</v>
      </c>
      <c r="K39" s="12">
        <v>0</v>
      </c>
      <c r="L39" s="12">
        <v>0</v>
      </c>
      <c r="M39" s="12">
        <v>0</v>
      </c>
      <c r="N39" s="12">
        <v>0</v>
      </c>
      <c r="O39" s="11" t="s">
        <v>60</v>
      </c>
      <c r="P39" s="11" t="s">
        <v>113</v>
      </c>
      <c r="Q39" s="15" t="s">
        <v>144</v>
      </c>
    </row>
    <row r="40" spans="1:17" s="39" customFormat="1" ht="84" x14ac:dyDescent="0.25">
      <c r="A40" s="68" t="s">
        <v>61</v>
      </c>
      <c r="B40" s="64" t="s">
        <v>62</v>
      </c>
      <c r="C40" s="12">
        <v>30000</v>
      </c>
      <c r="D40" s="12">
        <v>3896.48</v>
      </c>
      <c r="E40" s="12"/>
      <c r="F40" s="71">
        <v>65</v>
      </c>
      <c r="G40" s="13" t="s">
        <v>103</v>
      </c>
      <c r="H40" s="12">
        <v>0</v>
      </c>
      <c r="I40" s="12">
        <v>0</v>
      </c>
      <c r="J40" s="12">
        <v>0</v>
      </c>
      <c r="K40" s="12">
        <v>0</v>
      </c>
      <c r="L40" s="12">
        <v>0</v>
      </c>
      <c r="M40" s="12">
        <v>0</v>
      </c>
      <c r="N40" s="12">
        <v>0</v>
      </c>
      <c r="O40" s="11" t="s">
        <v>87</v>
      </c>
      <c r="P40" s="11" t="s">
        <v>129</v>
      </c>
      <c r="Q40" s="15" t="s">
        <v>145</v>
      </c>
    </row>
    <row r="41" spans="1:17" x14ac:dyDescent="0.2">
      <c r="A41" s="19"/>
      <c r="B41" s="20"/>
      <c r="C41" s="21"/>
      <c r="D41" s="22"/>
      <c r="E41" s="23"/>
      <c r="F41" s="24"/>
      <c r="G41" s="21"/>
      <c r="H41" s="21"/>
      <c r="I41" s="21"/>
      <c r="J41" s="21"/>
      <c r="K41" s="21"/>
      <c r="L41" s="22"/>
      <c r="M41" s="22"/>
      <c r="N41" s="22"/>
      <c r="O41" s="25"/>
      <c r="P41" s="77"/>
      <c r="Q41" s="26"/>
    </row>
    <row r="42" spans="1:17" x14ac:dyDescent="0.2">
      <c r="A42" s="118"/>
      <c r="B42" s="118"/>
      <c r="C42" s="27">
        <f>SUM(C34:C40)</f>
        <v>187362</v>
      </c>
      <c r="D42" s="27">
        <f t="shared" ref="D42:N42" si="2">SUM(D34:D40)</f>
        <v>72066.48</v>
      </c>
      <c r="E42" s="27"/>
      <c r="F42" s="27"/>
      <c r="G42" s="27"/>
      <c r="H42" s="27">
        <f t="shared" si="2"/>
        <v>56277</v>
      </c>
      <c r="I42" s="27">
        <f t="shared" si="2"/>
        <v>0</v>
      </c>
      <c r="J42" s="27">
        <f t="shared" si="2"/>
        <v>50000</v>
      </c>
      <c r="K42" s="27">
        <f t="shared" si="2"/>
        <v>0</v>
      </c>
      <c r="L42" s="27">
        <f t="shared" si="2"/>
        <v>13702</v>
      </c>
      <c r="M42" s="27">
        <f t="shared" si="2"/>
        <v>0</v>
      </c>
      <c r="N42" s="27">
        <f t="shared" si="2"/>
        <v>0</v>
      </c>
      <c r="O42" s="31"/>
      <c r="P42" s="31"/>
      <c r="Q42" s="31"/>
    </row>
    <row r="43" spans="1:17" x14ac:dyDescent="0.2">
      <c r="A43" s="119" t="s">
        <v>63</v>
      </c>
      <c r="B43" s="119"/>
      <c r="C43" s="119"/>
      <c r="D43" s="119"/>
      <c r="E43" s="119"/>
      <c r="F43" s="119"/>
      <c r="G43" s="119"/>
      <c r="H43" s="119"/>
      <c r="I43" s="119"/>
      <c r="J43" s="119"/>
      <c r="K43" s="119"/>
      <c r="L43" s="119"/>
      <c r="M43" s="119"/>
      <c r="N43" s="119"/>
      <c r="O43" s="119"/>
      <c r="P43" s="119"/>
      <c r="Q43" s="120"/>
    </row>
    <row r="44" spans="1:17" s="16" customFormat="1" ht="36" x14ac:dyDescent="0.25">
      <c r="A44" s="65" t="s">
        <v>42</v>
      </c>
      <c r="B44" s="66" t="s">
        <v>64</v>
      </c>
      <c r="C44" s="32">
        <v>30000</v>
      </c>
      <c r="D44" s="32">
        <v>10000</v>
      </c>
      <c r="E44" s="33"/>
      <c r="F44" s="72">
        <v>76</v>
      </c>
      <c r="G44" s="34" t="s">
        <v>101</v>
      </c>
      <c r="H44" s="33">
        <v>30000</v>
      </c>
      <c r="I44" s="33">
        <v>0</v>
      </c>
      <c r="J44" s="33">
        <v>0</v>
      </c>
      <c r="K44" s="33">
        <v>0</v>
      </c>
      <c r="L44" s="33">
        <v>10000</v>
      </c>
      <c r="M44" s="33">
        <v>0</v>
      </c>
      <c r="N44" s="33">
        <v>0</v>
      </c>
      <c r="O44" s="36" t="s">
        <v>65</v>
      </c>
      <c r="P44" s="36" t="s">
        <v>130</v>
      </c>
      <c r="Q44" s="37" t="s">
        <v>143</v>
      </c>
    </row>
    <row r="45" spans="1:17" s="16" customFormat="1" ht="60" x14ac:dyDescent="0.25">
      <c r="A45" s="65" t="s">
        <v>66</v>
      </c>
      <c r="B45" s="66" t="s">
        <v>67</v>
      </c>
      <c r="C45" s="32">
        <v>30000</v>
      </c>
      <c r="D45" s="33">
        <v>12000</v>
      </c>
      <c r="E45" s="33"/>
      <c r="F45" s="72">
        <v>78</v>
      </c>
      <c r="G45" s="34" t="s">
        <v>101</v>
      </c>
      <c r="H45" s="33">
        <v>30000</v>
      </c>
      <c r="I45" s="33">
        <v>0</v>
      </c>
      <c r="J45" s="33">
        <v>0</v>
      </c>
      <c r="K45" s="33">
        <v>0</v>
      </c>
      <c r="L45" s="33">
        <v>12000</v>
      </c>
      <c r="M45" s="33">
        <v>0</v>
      </c>
      <c r="N45" s="33">
        <v>0</v>
      </c>
      <c r="O45" s="36" t="s">
        <v>88</v>
      </c>
      <c r="P45" s="36" t="s">
        <v>131</v>
      </c>
      <c r="Q45" s="37" t="s">
        <v>144</v>
      </c>
    </row>
    <row r="46" spans="1:17" s="16" customFormat="1" ht="48" x14ac:dyDescent="0.25">
      <c r="A46" s="65" t="s">
        <v>31</v>
      </c>
      <c r="B46" s="66" t="s">
        <v>68</v>
      </c>
      <c r="C46" s="32" t="s">
        <v>69</v>
      </c>
      <c r="D46" s="33">
        <v>6400</v>
      </c>
      <c r="E46" s="33"/>
      <c r="F46" s="72">
        <v>74</v>
      </c>
      <c r="G46" s="34" t="s">
        <v>101</v>
      </c>
      <c r="H46" s="33">
        <v>30000</v>
      </c>
      <c r="I46" s="33">
        <v>0</v>
      </c>
      <c r="J46" s="33">
        <v>0</v>
      </c>
      <c r="K46" s="33">
        <v>0</v>
      </c>
      <c r="L46" s="33">
        <v>6400</v>
      </c>
      <c r="M46" s="33">
        <v>0</v>
      </c>
      <c r="N46" s="33">
        <v>0</v>
      </c>
      <c r="O46" s="36" t="s">
        <v>82</v>
      </c>
      <c r="P46" s="36" t="s">
        <v>130</v>
      </c>
      <c r="Q46" s="37" t="s">
        <v>144</v>
      </c>
    </row>
    <row r="47" spans="1:17" x14ac:dyDescent="0.2">
      <c r="A47" s="40"/>
      <c r="B47" s="40"/>
      <c r="C47" s="41"/>
      <c r="D47" s="41"/>
      <c r="E47" s="41"/>
      <c r="F47" s="42"/>
      <c r="G47" s="43"/>
      <c r="H47" s="41"/>
      <c r="I47" s="41"/>
      <c r="J47" s="41"/>
      <c r="K47" s="41"/>
      <c r="L47" s="41"/>
      <c r="M47" s="41"/>
      <c r="N47" s="41"/>
      <c r="O47" s="44"/>
      <c r="P47" s="78"/>
      <c r="Q47" s="45"/>
    </row>
    <row r="48" spans="1:17" x14ac:dyDescent="0.2">
      <c r="A48" s="118"/>
      <c r="B48" s="118"/>
      <c r="C48" s="27">
        <f>SUM(C44:C46)</f>
        <v>60000</v>
      </c>
      <c r="D48" s="27">
        <f t="shared" ref="D48:N48" si="3">SUM(D44:D46)</f>
        <v>28400</v>
      </c>
      <c r="E48" s="27"/>
      <c r="F48" s="27"/>
      <c r="G48" s="27"/>
      <c r="H48" s="27">
        <f t="shared" si="3"/>
        <v>90000</v>
      </c>
      <c r="I48" s="27">
        <f t="shared" si="3"/>
        <v>0</v>
      </c>
      <c r="J48" s="27">
        <f t="shared" si="3"/>
        <v>0</v>
      </c>
      <c r="K48" s="27">
        <f t="shared" si="3"/>
        <v>0</v>
      </c>
      <c r="L48" s="27">
        <f t="shared" si="3"/>
        <v>28400</v>
      </c>
      <c r="M48" s="27">
        <f t="shared" si="3"/>
        <v>0</v>
      </c>
      <c r="N48" s="27">
        <f t="shared" si="3"/>
        <v>0</v>
      </c>
      <c r="O48" s="31"/>
      <c r="P48" s="31"/>
      <c r="Q48" s="31"/>
    </row>
    <row r="49" spans="1:17" x14ac:dyDescent="0.2">
      <c r="A49" s="40"/>
      <c r="B49" s="40"/>
      <c r="C49" s="41"/>
      <c r="D49" s="41"/>
      <c r="E49" s="41"/>
      <c r="F49" s="42"/>
      <c r="G49" s="43"/>
      <c r="H49" s="41"/>
      <c r="I49" s="41"/>
      <c r="J49" s="41"/>
      <c r="K49" s="41"/>
      <c r="L49" s="41"/>
      <c r="M49" s="41"/>
      <c r="N49" s="41"/>
      <c r="O49" s="44"/>
      <c r="P49" s="78"/>
      <c r="Q49" s="45"/>
    </row>
    <row r="50" spans="1:17" x14ac:dyDescent="0.2">
      <c r="A50" s="40"/>
      <c r="B50" s="40"/>
      <c r="C50" s="41"/>
      <c r="D50" s="41"/>
      <c r="E50" s="41"/>
      <c r="F50" s="42"/>
      <c r="G50" s="43"/>
      <c r="H50" s="41"/>
      <c r="I50" s="41"/>
      <c r="J50" s="41"/>
      <c r="K50" s="41"/>
      <c r="L50" s="41"/>
      <c r="M50" s="41"/>
      <c r="N50" s="41"/>
      <c r="O50" s="44"/>
      <c r="P50" s="78"/>
      <c r="Q50" s="45"/>
    </row>
    <row r="51" spans="1:17" x14ac:dyDescent="0.2">
      <c r="A51" s="46"/>
      <c r="B51" s="47" t="s">
        <v>70</v>
      </c>
      <c r="C51" s="48">
        <f>SUM(C23,C32,C42,C48)</f>
        <v>2905583.85</v>
      </c>
      <c r="D51" s="48">
        <f t="shared" ref="D51:N51" si="4">SUM(D23,D32,D42,D48)</f>
        <v>1209267.6299999999</v>
      </c>
      <c r="E51" s="48"/>
      <c r="F51" s="48"/>
      <c r="G51" s="48"/>
      <c r="H51" s="48">
        <f t="shared" si="4"/>
        <v>1180121</v>
      </c>
      <c r="I51" s="48">
        <f t="shared" si="4"/>
        <v>243799</v>
      </c>
      <c r="J51" s="48">
        <f t="shared" si="4"/>
        <v>50000</v>
      </c>
      <c r="K51" s="48">
        <f t="shared" si="4"/>
        <v>365744</v>
      </c>
      <c r="L51" s="48">
        <f t="shared" si="4"/>
        <v>605572.85999999987</v>
      </c>
      <c r="M51" s="48">
        <f t="shared" si="4"/>
        <v>230299</v>
      </c>
      <c r="N51" s="48">
        <f t="shared" si="4"/>
        <v>230299</v>
      </c>
      <c r="O51" s="49"/>
      <c r="P51" s="49"/>
      <c r="Q51" s="50"/>
    </row>
    <row r="53" spans="1:17" ht="12.75" thickBot="1" x14ac:dyDescent="0.25">
      <c r="A53" s="82"/>
      <c r="B53" s="83"/>
      <c r="H53" s="56"/>
      <c r="M53" s="52" t="s">
        <v>156</v>
      </c>
      <c r="N53" s="6">
        <v>4</v>
      </c>
      <c r="O53" s="51">
        <v>1</v>
      </c>
    </row>
    <row r="54" spans="1:17" ht="12.75" thickBot="1" x14ac:dyDescent="0.25">
      <c r="A54" s="84"/>
      <c r="B54" s="85"/>
      <c r="C54" s="121" t="s">
        <v>140</v>
      </c>
      <c r="D54" s="122"/>
      <c r="E54" s="102"/>
      <c r="F54" s="103" t="s">
        <v>135</v>
      </c>
      <c r="G54" s="104" t="s">
        <v>136</v>
      </c>
      <c r="H54" s="57"/>
      <c r="I54" s="55"/>
      <c r="M54" s="52" t="s">
        <v>157</v>
      </c>
      <c r="N54" s="6">
        <v>8</v>
      </c>
      <c r="O54" s="51">
        <v>4</v>
      </c>
    </row>
    <row r="55" spans="1:17" ht="15" customHeight="1" x14ac:dyDescent="0.2">
      <c r="A55" s="82"/>
      <c r="B55" s="83"/>
      <c r="C55" s="112" t="s">
        <v>71</v>
      </c>
      <c r="D55" s="113"/>
      <c r="E55" s="92"/>
      <c r="F55" s="93">
        <v>900000</v>
      </c>
      <c r="G55" s="94">
        <v>900000</v>
      </c>
      <c r="H55" s="57"/>
      <c r="M55" s="52" t="s">
        <v>158</v>
      </c>
      <c r="N55" s="6">
        <v>10</v>
      </c>
      <c r="O55" s="51">
        <v>2</v>
      </c>
    </row>
    <row r="56" spans="1:17" ht="24" x14ac:dyDescent="0.2">
      <c r="A56" s="84"/>
      <c r="B56" s="85"/>
      <c r="C56" s="123" t="s">
        <v>134</v>
      </c>
      <c r="D56" s="124"/>
      <c r="E56" s="88"/>
      <c r="F56" s="90" t="s">
        <v>133</v>
      </c>
      <c r="G56" s="95">
        <f>K51</f>
        <v>365744</v>
      </c>
      <c r="H56" s="57"/>
      <c r="M56" s="52" t="s">
        <v>159</v>
      </c>
      <c r="N56" s="6">
        <v>6</v>
      </c>
      <c r="O56" s="51">
        <v>5</v>
      </c>
    </row>
    <row r="57" spans="1:17" ht="15" customHeight="1" x14ac:dyDescent="0.2">
      <c r="A57" s="86"/>
      <c r="B57" s="83"/>
      <c r="C57" s="108" t="s">
        <v>72</v>
      </c>
      <c r="D57" s="109"/>
      <c r="E57" s="88"/>
      <c r="F57" s="89">
        <f>700+6502+505+160634</f>
        <v>168341</v>
      </c>
      <c r="G57" s="96">
        <v>168341</v>
      </c>
      <c r="H57" s="56"/>
      <c r="M57" s="52" t="s">
        <v>160</v>
      </c>
      <c r="N57" s="6">
        <v>6</v>
      </c>
      <c r="O57" s="51">
        <v>2</v>
      </c>
    </row>
    <row r="58" spans="1:17" ht="15" customHeight="1" x14ac:dyDescent="0.2">
      <c r="A58" s="86"/>
      <c r="B58" s="83"/>
      <c r="C58" s="108" t="s">
        <v>73</v>
      </c>
      <c r="D58" s="109"/>
      <c r="E58" s="88"/>
      <c r="F58" s="89">
        <v>50000</v>
      </c>
      <c r="G58" s="96">
        <v>50000</v>
      </c>
      <c r="H58" s="56"/>
      <c r="M58" s="52"/>
      <c r="N58" s="6"/>
    </row>
    <row r="59" spans="1:17" ht="15" customHeight="1" thickBot="1" x14ac:dyDescent="0.25">
      <c r="A59" s="86"/>
      <c r="B59" s="83"/>
      <c r="C59" s="110" t="s">
        <v>74</v>
      </c>
      <c r="D59" s="111"/>
      <c r="E59" s="97"/>
      <c r="F59" s="98">
        <v>243799</v>
      </c>
      <c r="G59" s="99">
        <v>243799</v>
      </c>
      <c r="H59" s="56"/>
      <c r="M59" s="52"/>
      <c r="N59" s="6"/>
    </row>
    <row r="60" spans="1:17" x14ac:dyDescent="0.2">
      <c r="A60" s="86"/>
      <c r="B60" s="83"/>
      <c r="C60" s="112" t="s">
        <v>137</v>
      </c>
      <c r="D60" s="113"/>
      <c r="E60" s="92"/>
      <c r="F60" s="93">
        <f>SUM(C48,C32)</f>
        <v>891940.5</v>
      </c>
      <c r="G60" s="94">
        <f>SUM(H48,H32,I32)</f>
        <v>681070</v>
      </c>
      <c r="H60" s="56"/>
      <c r="M60" s="52"/>
      <c r="N60" s="6"/>
    </row>
    <row r="61" spans="1:17" ht="15" customHeight="1" x14ac:dyDescent="0.2">
      <c r="A61" s="82"/>
      <c r="B61" s="83"/>
      <c r="C61" s="114" t="s">
        <v>138</v>
      </c>
      <c r="D61" s="115"/>
      <c r="E61" s="88"/>
      <c r="F61" s="89">
        <f>SUM(C42,C23)</f>
        <v>2013643.35</v>
      </c>
      <c r="G61" s="96">
        <f>SUM(H42,J42,H23,I23)</f>
        <v>792850</v>
      </c>
      <c r="H61" s="56"/>
      <c r="M61" s="52"/>
      <c r="N61" s="6"/>
    </row>
    <row r="62" spans="1:17" ht="15" customHeight="1" thickBot="1" x14ac:dyDescent="0.25">
      <c r="A62" s="82"/>
      <c r="B62" s="83"/>
      <c r="C62" s="116" t="s">
        <v>139</v>
      </c>
      <c r="D62" s="117"/>
      <c r="E62" s="97"/>
      <c r="F62" s="98">
        <f>SUM(C21,C16,C15)</f>
        <v>477524</v>
      </c>
      <c r="G62" s="99">
        <f>SUM(K21,K16,K15)</f>
        <v>365744</v>
      </c>
      <c r="H62" s="56"/>
      <c r="M62" s="52"/>
      <c r="N62" s="6"/>
    </row>
    <row r="63" spans="1:17" ht="12.75" thickBot="1" x14ac:dyDescent="0.25">
      <c r="A63" s="82"/>
      <c r="B63" s="83"/>
      <c r="C63" s="105" t="s">
        <v>75</v>
      </c>
      <c r="D63" s="106"/>
      <c r="E63" s="91"/>
      <c r="F63" s="100">
        <f>SUM(F60:F61)</f>
        <v>2905583.85</v>
      </c>
      <c r="G63" s="101">
        <f>SUM(G60:G62)</f>
        <v>1839664</v>
      </c>
      <c r="H63" s="57"/>
      <c r="M63" s="52" t="s">
        <v>161</v>
      </c>
      <c r="N63" s="6">
        <v>7</v>
      </c>
      <c r="O63" s="51">
        <v>2</v>
      </c>
    </row>
    <row r="64" spans="1:17" ht="15" customHeight="1" x14ac:dyDescent="0.2">
      <c r="A64" s="82"/>
      <c r="B64" s="83"/>
      <c r="C64" s="107"/>
      <c r="D64" s="107"/>
      <c r="F64" s="83"/>
      <c r="G64" s="87"/>
      <c r="H64" s="57"/>
      <c r="M64" s="52" t="s">
        <v>162</v>
      </c>
      <c r="N64" s="6">
        <v>5</v>
      </c>
      <c r="O64" s="51">
        <v>5</v>
      </c>
    </row>
    <row r="65" spans="1:7" ht="15" customHeight="1" x14ac:dyDescent="0.2">
      <c r="A65" s="82"/>
      <c r="B65" s="83"/>
      <c r="C65" s="107"/>
      <c r="D65" s="107"/>
      <c r="F65" s="83"/>
      <c r="G65" s="87"/>
    </row>
    <row r="66" spans="1:7" ht="15" customHeight="1" x14ac:dyDescent="0.2">
      <c r="A66" s="82"/>
      <c r="B66" s="83"/>
      <c r="C66" s="107"/>
      <c r="D66" s="107"/>
      <c r="F66" s="83"/>
      <c r="G66" s="87"/>
    </row>
    <row r="67" spans="1:7" x14ac:dyDescent="0.2">
      <c r="A67" s="82"/>
      <c r="B67" s="83"/>
    </row>
    <row r="68" spans="1:7" x14ac:dyDescent="0.2">
      <c r="A68" s="86"/>
      <c r="B68" s="83"/>
    </row>
  </sheetData>
  <mergeCells count="22">
    <mergeCell ref="C56:D56"/>
    <mergeCell ref="A1:D1"/>
    <mergeCell ref="A4:Q4"/>
    <mergeCell ref="A23:B23"/>
    <mergeCell ref="A24:Q24"/>
    <mergeCell ref="A32:B32"/>
    <mergeCell ref="A33:Q33"/>
    <mergeCell ref="A42:B42"/>
    <mergeCell ref="A43:Q43"/>
    <mergeCell ref="A48:B48"/>
    <mergeCell ref="C54:D54"/>
    <mergeCell ref="C55:D55"/>
    <mergeCell ref="C63:D63"/>
    <mergeCell ref="C64:D64"/>
    <mergeCell ref="C65:D65"/>
    <mergeCell ref="C66:D66"/>
    <mergeCell ref="C57:D57"/>
    <mergeCell ref="C58:D58"/>
    <mergeCell ref="C59:D59"/>
    <mergeCell ref="C60:D60"/>
    <mergeCell ref="C61:D61"/>
    <mergeCell ref="C62:D6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 2026 NPS Application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Gilmore, Meagan</dc:creator>
  <cp:keywords/>
  <dc:description/>
  <cp:lastModifiedBy>Riedl, Hannah</cp:lastModifiedBy>
  <cp:revision/>
  <cp:lastPrinted>2026-04-08T14:40:44Z</cp:lastPrinted>
  <dcterms:created xsi:type="dcterms:W3CDTF">2026-02-23T03:47:06Z</dcterms:created>
  <dcterms:modified xsi:type="dcterms:W3CDTF">2026-05-06T20:04:27Z</dcterms:modified>
  <cp:category/>
  <cp:contentStatus/>
</cp:coreProperties>
</file>