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G:\ENG\SUBDIV\comprehensive rule update\Nondeg Circular - draft\Draft Documents for Website\"/>
    </mc:Choice>
  </mc:AlternateContent>
  <xr:revisionPtr revIDLastSave="0" documentId="8_{02528AB2-5CF0-49B2-961C-8E424AE2E1C0}" xr6:coauthVersionLast="47" xr6:coauthVersionMax="47" xr10:uidLastSave="{00000000-0000-0000-0000-000000000000}"/>
  <bookViews>
    <workbookView xWindow="-108" yWindow="-108" windowWidth="23256" windowHeight="12576" tabRatio="797" xr2:uid="{F561A2F8-1B6F-4A01-8126-4E0EC9C0DA79}"/>
  </bookViews>
  <sheets>
    <sheet name="Single drainfield calculation" sheetId="2" r:id="rId1"/>
    <sheet name="Cumulative Effects Calculation" sheetId="6" r:id="rId2"/>
    <sheet name="Example 1" sheetId="7" r:id="rId3"/>
  </sheets>
  <definedNames>
    <definedName name="_xlnm.Print_Area" localSheetId="0">'Single drainfield calculation'!$A$1:$L$43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2" i="2" l="1"/>
  <c r="AX33" i="2"/>
  <c r="AX36" i="2"/>
  <c r="AV32" i="2"/>
  <c r="AS32" i="2"/>
  <c r="AQ32" i="2"/>
  <c r="AN32" i="2"/>
  <c r="AL32" i="2"/>
  <c r="AI32" i="2"/>
  <c r="AG32" i="2"/>
  <c r="AD32" i="2"/>
  <c r="AB32" i="2"/>
  <c r="AX31" i="2"/>
  <c r="AV31" i="2"/>
  <c r="AS31" i="2"/>
  <c r="AS33" i="2"/>
  <c r="AS36" i="2"/>
  <c r="AQ31" i="2"/>
  <c r="AQ33" i="2"/>
  <c r="AQ36" i="2"/>
  <c r="AN31" i="2"/>
  <c r="AL31" i="2"/>
  <c r="AI31" i="2"/>
  <c r="AG31" i="2"/>
  <c r="AG33" i="2"/>
  <c r="AG36" i="2"/>
  <c r="AD31" i="2"/>
  <c r="AB31" i="2"/>
  <c r="AX30" i="2"/>
  <c r="AV30" i="2"/>
  <c r="AS30" i="2"/>
  <c r="AQ30" i="2"/>
  <c r="AN30" i="2"/>
  <c r="AL30" i="2"/>
  <c r="AI30" i="2"/>
  <c r="AG30" i="2"/>
  <c r="AD30" i="2"/>
  <c r="AB30" i="2"/>
  <c r="B49" i="7"/>
  <c r="I36" i="7"/>
  <c r="F36" i="7"/>
  <c r="C36" i="7"/>
  <c r="I35" i="7"/>
  <c r="F35" i="7"/>
  <c r="C35" i="7"/>
  <c r="C37" i="7" s="1"/>
  <c r="C40" i="7" s="1"/>
  <c r="C44" i="7" s="1"/>
  <c r="I34" i="7"/>
  <c r="F34" i="7"/>
  <c r="C34" i="7"/>
  <c r="F34" i="6"/>
  <c r="I34" i="6"/>
  <c r="L34" i="6"/>
  <c r="O34" i="6"/>
  <c r="B49" i="6"/>
  <c r="AJ36" i="6"/>
  <c r="AG36" i="6"/>
  <c r="AD36" i="6"/>
  <c r="AA36" i="6"/>
  <c r="X36" i="6"/>
  <c r="X37" i="6"/>
  <c r="X40" i="6"/>
  <c r="U36" i="6"/>
  <c r="R36" i="6"/>
  <c r="O36" i="6"/>
  <c r="L36" i="6"/>
  <c r="I36" i="6"/>
  <c r="F36" i="6"/>
  <c r="C36" i="6"/>
  <c r="C37" i="6"/>
  <c r="C40" i="6"/>
  <c r="C44" i="6"/>
  <c r="C46" i="6"/>
  <c r="AJ35" i="6"/>
  <c r="AJ37" i="6"/>
  <c r="AJ40" i="6"/>
  <c r="AG35" i="6"/>
  <c r="AG37" i="6"/>
  <c r="AD35" i="6"/>
  <c r="AA35" i="6"/>
  <c r="AA37" i="6"/>
  <c r="AA40" i="6"/>
  <c r="X35" i="6"/>
  <c r="U35" i="6"/>
  <c r="U37" i="6"/>
  <c r="U40" i="6"/>
  <c r="R35" i="6"/>
  <c r="R37" i="6"/>
  <c r="R40" i="6"/>
  <c r="O35" i="6"/>
  <c r="L35" i="6"/>
  <c r="I35" i="6"/>
  <c r="I37" i="6"/>
  <c r="I40" i="6"/>
  <c r="F35" i="6"/>
  <c r="F37" i="6"/>
  <c r="C35" i="6"/>
  <c r="AJ34" i="6"/>
  <c r="AG34" i="6"/>
  <c r="AD34" i="6"/>
  <c r="AA34" i="6"/>
  <c r="X34" i="6"/>
  <c r="U34" i="6"/>
  <c r="R34" i="6"/>
  <c r="C34" i="6"/>
  <c r="Y32" i="2"/>
  <c r="W32" i="2"/>
  <c r="Y31" i="2"/>
  <c r="W31" i="2"/>
  <c r="Y30" i="2"/>
  <c r="W30" i="2"/>
  <c r="T32" i="2"/>
  <c r="R32" i="2"/>
  <c r="T31" i="2"/>
  <c r="T33" i="2"/>
  <c r="R31" i="2"/>
  <c r="T30" i="2"/>
  <c r="R30" i="2"/>
  <c r="O32" i="2"/>
  <c r="O33" i="2"/>
  <c r="M32" i="2"/>
  <c r="O31" i="2"/>
  <c r="M31" i="2"/>
  <c r="O30" i="2"/>
  <c r="M30" i="2"/>
  <c r="J32" i="2"/>
  <c r="H32" i="2"/>
  <c r="J31" i="2"/>
  <c r="H31" i="2"/>
  <c r="J30" i="2"/>
  <c r="H30" i="2"/>
  <c r="E30" i="2"/>
  <c r="C31" i="2"/>
  <c r="C32" i="2"/>
  <c r="C30" i="2"/>
  <c r="E31" i="2"/>
  <c r="E33" i="2"/>
  <c r="E32" i="2"/>
  <c r="B39" i="2"/>
  <c r="O37" i="6"/>
  <c r="O40" i="6"/>
  <c r="AD37" i="6"/>
  <c r="AD40" i="6"/>
  <c r="F40" i="6"/>
  <c r="L37" i="6"/>
  <c r="L40" i="6"/>
  <c r="AG40" i="6"/>
  <c r="AD43" i="6"/>
  <c r="X43" i="6"/>
  <c r="U43" i="6"/>
  <c r="O43" i="6"/>
  <c r="AJ43" i="6"/>
  <c r="I43" i="6"/>
  <c r="R43" i="6"/>
  <c r="F43" i="6"/>
  <c r="F44" i="6"/>
  <c r="AA43" i="6"/>
  <c r="L43" i="6"/>
  <c r="AG43" i="6"/>
  <c r="AL33" i="2"/>
  <c r="AL36" i="2"/>
  <c r="M33" i="2"/>
  <c r="M36" i="2"/>
  <c r="O36" i="2"/>
  <c r="W33" i="2"/>
  <c r="W36" i="2"/>
  <c r="E36" i="2"/>
  <c r="Y33" i="2"/>
  <c r="AV33" i="2"/>
  <c r="AV36" i="2"/>
  <c r="R33" i="2"/>
  <c r="R36" i="2"/>
  <c r="AB33" i="2"/>
  <c r="AB36" i="2"/>
  <c r="T36" i="2"/>
  <c r="C33" i="2"/>
  <c r="C36" i="2"/>
  <c r="AD33" i="2"/>
  <c r="AD36" i="2"/>
  <c r="AN33" i="2"/>
  <c r="AN36" i="2"/>
  <c r="Y36" i="2"/>
  <c r="H33" i="2"/>
  <c r="H36" i="2"/>
  <c r="AI33" i="2"/>
  <c r="AI36" i="2"/>
  <c r="J33" i="2"/>
  <c r="J36" i="2"/>
  <c r="F46" i="6"/>
  <c r="I44" i="6"/>
  <c r="I46" i="6"/>
  <c r="L44" i="6"/>
  <c r="L46" i="6"/>
  <c r="O44" i="6"/>
  <c r="O46" i="6"/>
  <c r="R44" i="6"/>
  <c r="R46" i="6"/>
  <c r="U44" i="6"/>
  <c r="U46" i="6"/>
  <c r="X44" i="6"/>
  <c r="X46" i="6"/>
  <c r="AA44" i="6"/>
  <c r="AA46" i="6"/>
  <c r="AD44" i="6"/>
  <c r="AD46" i="6"/>
  <c r="AG44" i="6"/>
  <c r="AG46" i="6"/>
  <c r="AJ44" i="6"/>
  <c r="AJ46" i="6"/>
  <c r="I37" i="7" l="1"/>
  <c r="I40" i="7" s="1"/>
  <c r="I43" i="7" s="1"/>
  <c r="F37" i="7"/>
  <c r="F40" i="7" s="1"/>
  <c r="F43" i="7" s="1"/>
  <c r="C46" i="7"/>
  <c r="F44" i="7" l="1"/>
  <c r="F46" i="7" s="1"/>
  <c r="I44" i="7"/>
  <c r="I46" i="7" s="1"/>
</calcChain>
</file>

<file path=xl/sharedStrings.xml><?xml version="1.0" encoding="utf-8"?>
<sst xmlns="http://schemas.openxmlformats.org/spreadsheetml/2006/main" count="910" uniqueCount="109">
  <si>
    <t>SITE NAME:</t>
  </si>
  <si>
    <t>COUNTY:</t>
  </si>
  <si>
    <t>DESCRIPTION</t>
  </si>
  <si>
    <t>VALUE</t>
  </si>
  <si>
    <t>L</t>
  </si>
  <si>
    <t>VARIABLES</t>
  </si>
  <si>
    <t>UNITS</t>
  </si>
  <si>
    <t>ft</t>
  </si>
  <si>
    <t xml:space="preserve"> </t>
  </si>
  <si>
    <t>BY:</t>
  </si>
  <si>
    <t>DATE:</t>
  </si>
  <si>
    <t>MONTANA DEPARTMENT OF ENVIRONMENTAL QUALITY</t>
  </si>
  <si>
    <t>D</t>
  </si>
  <si>
    <t>W</t>
  </si>
  <si>
    <t>NOTES:</t>
  </si>
  <si>
    <t>B</t>
  </si>
  <si>
    <t>Distance from Drainfield to Surface Water</t>
  </si>
  <si>
    <t>T</t>
  </si>
  <si>
    <t>CONSTANTS</t>
  </si>
  <si>
    <t>Sw</t>
  </si>
  <si>
    <t>X</t>
  </si>
  <si>
    <t>lb/ft3</t>
  </si>
  <si>
    <t>ppm</t>
  </si>
  <si>
    <t>lbs/yr</t>
  </si>
  <si>
    <t>W1</t>
  </si>
  <si>
    <t>lbs</t>
  </si>
  <si>
    <t>W2</t>
  </si>
  <si>
    <t xml:space="preserve">P </t>
  </si>
  <si>
    <t>BT</t>
  </si>
  <si>
    <t>years</t>
  </si>
  <si>
    <t>Lg</t>
  </si>
  <si>
    <t>Pt</t>
  </si>
  <si>
    <t>Breakthrough Time to Surface Water = P / Pt</t>
  </si>
  <si>
    <t>Soil Weight under Drainfield = (L)(W)(B)(Sw)</t>
  </si>
  <si>
    <t>Pa</t>
  </si>
  <si>
    <t>Soil Weight (usually constant)</t>
  </si>
  <si>
    <t>Phosphorous Adsorption Capacity of Soil (usually constant)</t>
  </si>
  <si>
    <t>Conversion Factor for ppm to percentage (constant)</t>
  </si>
  <si>
    <t>Total Phosphorous Adsorption by Soils = (W1 + W2)[(Pa)/(X)]</t>
  </si>
  <si>
    <t>Appendix L</t>
  </si>
  <si>
    <t>PRIMARY DRAINFIELD</t>
  </si>
  <si>
    <t>REPLACEMENT DRAINFIELD</t>
  </si>
  <si>
    <r>
      <t xml:space="preserve">EQUATIONS </t>
    </r>
    <r>
      <rPr>
        <b/>
        <u/>
        <sz val="10"/>
        <color indexed="10"/>
        <rFont val="Arial"/>
        <family val="2"/>
      </rPr>
      <t>(do not modify)</t>
    </r>
  </si>
  <si>
    <t>PHOSPHOROUS BREAKTHROUGH ANALYSIS - SINGLE DRAINFIELD</t>
  </si>
  <si>
    <t>Soil Weight from Drainfield to Surface Water  = [(Lg)(D) + (0.0875)(D)(D)] (T)(Sw)</t>
  </si>
  <si>
    <t>DRAINFIELD #1</t>
  </si>
  <si>
    <t>DRAINFIELD #2</t>
  </si>
  <si>
    <t>DRAINFIELD #3</t>
  </si>
  <si>
    <t>DRAINFIELD #4</t>
  </si>
  <si>
    <t>DRAINFIELD #5</t>
  </si>
  <si>
    <t>DRAINFIELD #6</t>
  </si>
  <si>
    <t>DRAINFIELD #7</t>
  </si>
  <si>
    <t>DRAINFIELD #8</t>
  </si>
  <si>
    <t>DRAINFIELD #9</t>
  </si>
  <si>
    <t>DRAINFIELD #10</t>
  </si>
  <si>
    <t>DOWNGRADIENT (closest to surface water)</t>
  </si>
  <si>
    <t>UPGRADIENT (furthest from surface water)</t>
  </si>
  <si>
    <r>
      <t>SOLUTION</t>
    </r>
    <r>
      <rPr>
        <b/>
        <u/>
        <sz val="10"/>
        <color indexed="10"/>
        <rFont val="Arial"/>
        <family val="2"/>
      </rPr>
      <t xml:space="preserve"> (do not modify)</t>
    </r>
  </si>
  <si>
    <t>mg/L</t>
  </si>
  <si>
    <t>Q</t>
  </si>
  <si>
    <t>gpd</t>
  </si>
  <si>
    <t>USER FILLS IN VALUES FOR BLUE CELLS</t>
  </si>
  <si>
    <t>RED CELLS CONTAIN FORMULAS - DO NOT MODIFY</t>
  </si>
  <si>
    <t>REV. X/2022</t>
  </si>
  <si>
    <t>Phosphorous Concentration in Effluent (usually constant)</t>
  </si>
  <si>
    <t>C</t>
  </si>
  <si>
    <t>N/A</t>
  </si>
  <si>
    <t>Ydown</t>
  </si>
  <si>
    <t>Yup</t>
  </si>
  <si>
    <t>CUMULATIVE EFFECT EQUATIONS (do not modify)</t>
  </si>
  <si>
    <t>DRAINFIELD #11</t>
  </si>
  <si>
    <t>DRAINFIELD #12</t>
  </si>
  <si>
    <r>
      <t xml:space="preserve">Mixing Depth in Ground Water (0.5 ft for coarse soils, 1.0 ft for fine soils) </t>
    </r>
    <r>
      <rPr>
        <vertAlign val="superscript"/>
        <sz val="10"/>
        <rFont val="Arial"/>
        <family val="2"/>
      </rPr>
      <t>(3)</t>
    </r>
  </si>
  <si>
    <r>
      <t xml:space="preserve">Depth to Limiting Layer from Bottom of Drainfield Laterals </t>
    </r>
    <r>
      <rPr>
        <vertAlign val="superscript"/>
        <sz val="10"/>
        <rFont val="Arial"/>
        <family val="2"/>
      </rPr>
      <t>(1)</t>
    </r>
  </si>
  <si>
    <t>(1)  Depth to limiting layer is typically based on depth to a limiting layer (such as clay, bedrock or water) in a test pit or bottom of a dry test pit minus two feet to account for burial depth of standard drainfield laterals.</t>
  </si>
  <si>
    <t>(3)  Material type is usually based on test pit.  A soil that can be described as loam (e.g. gravelly loam, sandy loam, etc.) or finer according to the USDA soil texture classification system is considered a "fine" soil.</t>
  </si>
  <si>
    <t>(2)  Distance to downgradient drainfield (D) is used for this value for all drainfields except #1 (drainfield #1 uses the distance from #1 to the receving surface water). For example, for drainfield #3 this value (D) is the distance from drainfield #3 to drainfield #2.</t>
  </si>
  <si>
    <t>P/F</t>
  </si>
  <si>
    <t>If "Yup" is zero or a positive number then "PASS" will appear in this row, otherwise "FAIL" will appear. If "FAIL" appears for any of the drainfields in the analysis there is insufficent soil to meet the 50-year breakthrough and the cumulative effects analysis fails. Only complete the calculations for the number of drainfields that are cumulative, the columns after that are not applicable.</t>
  </si>
  <si>
    <t>DIRECTION OF GROUND WATER FLOW                                                                                                                DIRECTION OF GROUND WATER FLOW</t>
  </si>
  <si>
    <t>(2)  Material type is usually based on test pit.  A soil that can be described as loam (e.g. gravelly loam, sandy loam, etc.) or finer according to the USDA soil texture classification system is considered a "fine" soil.</t>
  </si>
  <si>
    <r>
      <t>Depth to Limiting Layer from Bottom of Drainfield Laterals</t>
    </r>
    <r>
      <rPr>
        <vertAlign val="superscript"/>
        <sz val="10"/>
        <rFont val="Arial"/>
        <family val="2"/>
      </rPr>
      <t xml:space="preserve"> (1)</t>
    </r>
  </si>
  <si>
    <r>
      <t xml:space="preserve">Mixing Depth in Ground Water (0.5 ft for coarse soils, 1.0 ft for fine soils) </t>
    </r>
    <r>
      <rPr>
        <vertAlign val="superscript"/>
        <sz val="10"/>
        <rFont val="Arial"/>
        <family val="2"/>
      </rPr>
      <t>(2)</t>
    </r>
  </si>
  <si>
    <t>EQ#</t>
  </si>
  <si>
    <t>LOT #</t>
  </si>
  <si>
    <t>EQ #</t>
  </si>
  <si>
    <t>(4) Years are normalized to the load for a 2-5 bedroom home (6.44 lb/yr) to account for drainfields with different annual loads</t>
  </si>
  <si>
    <t>REV. X/2023</t>
  </si>
  <si>
    <t xml:space="preserve">DIRECTION OF GROUND WATER FLOW   </t>
  </si>
  <si>
    <t xml:space="preserve">LOT # </t>
  </si>
  <si>
    <t>PHOSPHOROUS BREAKTHROUGH ANALYSIS - CUMULATIVE DRAINFIELDS</t>
  </si>
  <si>
    <t>Effluent volume rate for Nondegradation (see "Effluent Volume" section in Nondegradation Circular)</t>
  </si>
  <si>
    <t>Effluent Volume Rate for Nondegradation (see "Effluent Volume" section in Nondegradation Circular)</t>
  </si>
  <si>
    <t>Phosphorous Concentration in Effluent (usually constant for residential strength wastewater)</t>
  </si>
  <si>
    <t>Effluent Volume Rate for Nondegradation (see "Effluent Volume" section in Circular)</t>
  </si>
  <si>
    <r>
      <t xml:space="preserve">Length of </t>
    </r>
    <r>
      <rPr>
        <sz val="10"/>
        <rFont val="Arial"/>
      </rPr>
      <t>Drainfield as Measured Perpendicular to Ground Water Flow</t>
    </r>
  </si>
  <si>
    <r>
      <t>Length of</t>
    </r>
    <r>
      <rPr>
        <strike/>
        <sz val="10"/>
        <color indexed="10"/>
        <rFont val="Arial"/>
        <family val="2"/>
      </rPr>
      <t xml:space="preserve"> </t>
    </r>
    <r>
      <rPr>
        <sz val="10"/>
        <rFont val="Arial"/>
      </rPr>
      <t>Drainfield's Long Axis</t>
    </r>
  </si>
  <si>
    <r>
      <t xml:space="preserve">Width of </t>
    </r>
    <r>
      <rPr>
        <sz val="10"/>
        <rFont val="Arial"/>
      </rPr>
      <t>Drainfield's Short Axis</t>
    </r>
  </si>
  <si>
    <r>
      <t>Total Phosphorous Load =</t>
    </r>
    <r>
      <rPr>
        <sz val="10"/>
        <rFont val="Arial"/>
      </rPr>
      <t xml:space="preserve"> </t>
    </r>
    <r>
      <rPr>
        <sz val="10"/>
        <rFont val="Arial"/>
        <family val="2"/>
      </rPr>
      <t>(Q*365)[C*(3.78/453592)]</t>
    </r>
  </si>
  <si>
    <t>Conversion Factor for ppm to load (constant)</t>
  </si>
  <si>
    <r>
      <t xml:space="preserve">Distance from Drainfield to Surface Water for Drainfield #1, or distance to Next Downgradient Drainfield for all Other Drainfields </t>
    </r>
    <r>
      <rPr>
        <vertAlign val="superscript"/>
        <sz val="10"/>
        <rFont val="Arial"/>
        <family val="2"/>
      </rPr>
      <t>(2)</t>
    </r>
  </si>
  <si>
    <t>Total Phosphorous Load = (Q*365)[C*(3.78/453592)]</t>
  </si>
  <si>
    <t>Breakthrough Time to Surface Water or Downgradient Drainfield = P / Pt</t>
  </si>
  <si>
    <r>
      <rPr>
        <b/>
        <u/>
        <sz val="10"/>
        <rFont val="Arial"/>
        <family val="2"/>
      </rPr>
      <t xml:space="preserve">CUMULATIVE EFFECT EQUATIONS </t>
    </r>
    <r>
      <rPr>
        <b/>
        <u/>
        <sz val="10"/>
        <color indexed="10"/>
        <rFont val="Arial"/>
        <family val="2"/>
      </rPr>
      <t>(do not modify)</t>
    </r>
  </si>
  <si>
    <r>
      <t xml:space="preserve">Additional years of soil needed from downgradient drainfields to achieve 50 years until breakthrough (normalized to a load of 6.44 lb/yr) </t>
    </r>
    <r>
      <rPr>
        <u/>
        <vertAlign val="superscript"/>
        <sz val="10"/>
        <rFont val="Arial"/>
        <family val="2"/>
      </rPr>
      <t>(4)</t>
    </r>
  </si>
  <si>
    <r>
      <t xml:space="preserve">Years of soil available for upgradient drainfields to achieve 50 years until breakthrough (normalized to a load of 6.44 lb/yr) </t>
    </r>
    <r>
      <rPr>
        <u/>
        <vertAlign val="superscript"/>
        <sz val="10"/>
        <rFont val="Arial"/>
        <family val="2"/>
      </rPr>
      <t>(4)</t>
    </r>
  </si>
  <si>
    <r>
      <t xml:space="preserve">Distance from Drainfield to Surface Water for Drainfield #1, or distance to Downgradient Drainfield for all Other Drainfields </t>
    </r>
    <r>
      <rPr>
        <vertAlign val="superscript"/>
        <sz val="10"/>
        <rFont val="Arial"/>
        <family val="2"/>
      </rPr>
      <t>(2)</t>
    </r>
  </si>
  <si>
    <r>
      <t xml:space="preserve">Additional years of soil needed from downgradient drainfields to achieve 50 years until breakthrough (normalized to a load of 6.44 lb/yr) </t>
    </r>
    <r>
      <rPr>
        <vertAlign val="superscript"/>
        <sz val="10"/>
        <rFont val="Arial"/>
        <family val="2"/>
      </rPr>
      <t>(4)</t>
    </r>
  </si>
  <si>
    <r>
      <t xml:space="preserve">Years of soil available for upgradient drainfields to achieve 50 years until breakthrough (normalized to a load of 6.44 lb/yr) </t>
    </r>
    <r>
      <rPr>
        <vertAlign val="superscript"/>
        <sz val="10"/>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</si>
</sst>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
    <numFmt numFmtId="166" formatCode="mmmm\ d\,\ yyyy"/>
    <numFmt numFmtId="167" formatCode="0.0E+00"/>
    <numFmt numFmtId="168" formatCode="0.0000"/>
    <numFmt numFmtId="174" formatCode="#,##0.0"/>
  </numFmts>
  <fonts count="25" x14ac:knownFonts="1">
    <font>
      <sz val="10"/>
      <name val="Arial"/>
    </font>
    <font>
      <b/>
      <sz val="10"/>
      <name val="Arial"/>
      <family val="2"/>
    </font>
    <font>
      <b/>
      <sz val="14"/>
      <name val="Arial"/>
      <family val="2"/>
    </font>
    <font>
      <sz val="10"/>
      <name val="Arial"/>
      <family val="2"/>
    </font>
    <font>
      <b/>
      <u/>
      <sz val="10"/>
      <name val="Arial"/>
      <family val="2"/>
    </font>
    <font>
      <b/>
      <u/>
      <sz val="12"/>
      <name val="Arial"/>
      <family val="2"/>
    </font>
    <font>
      <i/>
      <sz val="10"/>
      <name val="Arial"/>
      <family val="2"/>
    </font>
    <font>
      <i/>
      <sz val="8"/>
      <name val="Arial"/>
      <family val="2"/>
    </font>
    <font>
      <b/>
      <u/>
      <sz val="14"/>
      <name val="Arial"/>
      <family val="2"/>
    </font>
    <font>
      <b/>
      <sz val="12"/>
      <name val="Arial"/>
      <family val="2"/>
    </font>
    <font>
      <sz val="12"/>
      <name val="Arial"/>
      <family val="2"/>
    </font>
    <font>
      <b/>
      <u/>
      <sz val="11"/>
      <name val="Arial"/>
      <family val="2"/>
    </font>
    <font>
      <b/>
      <u/>
      <sz val="10"/>
      <color indexed="10"/>
      <name val="Arial"/>
      <family val="2"/>
    </font>
    <font>
      <strike/>
      <sz val="10"/>
      <color indexed="10"/>
      <name val="Arial"/>
      <family val="2"/>
    </font>
    <font>
      <b/>
      <u/>
      <sz val="10"/>
      <color indexed="10"/>
      <name val="Arial"/>
      <family val="2"/>
    </font>
    <font>
      <vertAlign val="superscript"/>
      <sz val="10"/>
      <name val="Arial"/>
      <family val="2"/>
    </font>
    <font>
      <b/>
      <u/>
      <sz val="10"/>
      <color indexed="10"/>
      <name val="Arial"/>
      <family val="2"/>
    </font>
    <font>
      <u/>
      <sz val="10"/>
      <name val="Arial"/>
      <family val="2"/>
    </font>
    <font>
      <u/>
      <vertAlign val="superscript"/>
      <sz val="10"/>
      <name val="Arial"/>
      <family val="2"/>
    </font>
    <font>
      <sz val="10"/>
      <color rgb="FFFF0000"/>
      <name val="Arial"/>
      <family val="2"/>
    </font>
    <font>
      <u/>
      <sz val="10"/>
      <color rgb="FFFF0000"/>
      <name val="Arial"/>
      <family val="2"/>
    </font>
    <font>
      <b/>
      <u/>
      <sz val="10"/>
      <color rgb="FFFF0000"/>
      <name val="Arial"/>
      <family val="2"/>
    </font>
    <font>
      <b/>
      <u/>
      <sz val="12"/>
      <color rgb="FFFF0000"/>
      <name val="Arial"/>
      <family val="2"/>
    </font>
    <font>
      <b/>
      <sz val="12"/>
      <color rgb="FFFF0000"/>
      <name val="Arial"/>
      <family val="2"/>
    </font>
    <font>
      <sz val="9"/>
      <color rgb="FFD0021B"/>
      <name val="Consolas"/>
      <family val="3"/>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499984740745262"/>
        <bgColor indexed="64"/>
      </patternFill>
    </fill>
    <fill>
      <patternFill patternType="darkDown">
        <bgColor theme="5" tint="0.79995117038483843"/>
      </patternFill>
    </fill>
  </fills>
  <borders count="28">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2" fontId="0" fillId="0" borderId="0"/>
  </cellStyleXfs>
  <cellXfs count="200">
    <xf numFmtId="2" fontId="0" fillId="0" borderId="0" xfId="0"/>
    <xf numFmtId="2" fontId="0" fillId="0" borderId="0" xfId="0" applyProtection="1">
      <protection locked="0"/>
    </xf>
    <xf numFmtId="2" fontId="1" fillId="0" borderId="0" xfId="0" applyFont="1" applyAlignment="1" applyProtection="1">
      <alignment horizontal="center"/>
      <protection locked="0"/>
    </xf>
    <xf numFmtId="2" fontId="5" fillId="0" borderId="0" xfId="0" applyFont="1" applyProtection="1">
      <protection locked="0"/>
    </xf>
    <xf numFmtId="2" fontId="4" fillId="0" borderId="0" xfId="0" applyFont="1" applyProtection="1">
      <protection locked="0"/>
    </xf>
    <xf numFmtId="2" fontId="3" fillId="0" borderId="0" xfId="0" applyFont="1" applyProtection="1">
      <protection locked="0"/>
    </xf>
    <xf numFmtId="2" fontId="1" fillId="0" borderId="0" xfId="0" applyFont="1" applyProtection="1">
      <protection locked="0"/>
    </xf>
    <xf numFmtId="2" fontId="6" fillId="0" borderId="0" xfId="0" applyFont="1" applyProtection="1">
      <protection locked="0"/>
    </xf>
    <xf numFmtId="2" fontId="7" fillId="0" borderId="0" xfId="0" applyFont="1"/>
    <xf numFmtId="0" fontId="3" fillId="0" borderId="0" xfId="0" applyNumberFormat="1" applyFont="1" applyFill="1" applyBorder="1" applyAlignment="1" applyProtection="1">
      <alignment horizontal="left"/>
      <protection locked="0"/>
    </xf>
    <xf numFmtId="2" fontId="6" fillId="0" borderId="0" xfId="0" applyFont="1"/>
    <xf numFmtId="2" fontId="4" fillId="0" borderId="1" xfId="0" applyFont="1" applyBorder="1" applyAlignment="1" applyProtection="1">
      <alignment horizontal="right"/>
      <protection locked="0"/>
    </xf>
    <xf numFmtId="2" fontId="4" fillId="0" borderId="2" xfId="0" applyFont="1" applyBorder="1" applyProtection="1">
      <protection locked="0"/>
    </xf>
    <xf numFmtId="2" fontId="0" fillId="0" borderId="2" xfId="0" applyBorder="1" applyProtection="1">
      <protection locked="0"/>
    </xf>
    <xf numFmtId="2" fontId="0" fillId="0" borderId="1" xfId="0" applyBorder="1" applyProtection="1">
      <protection locked="0"/>
    </xf>
    <xf numFmtId="167" fontId="0" fillId="0" borderId="1" xfId="0" applyNumberFormat="1" applyBorder="1" applyProtection="1">
      <protection locked="0"/>
    </xf>
    <xf numFmtId="2" fontId="0" fillId="0" borderId="1" xfId="0" applyBorder="1"/>
    <xf numFmtId="2" fontId="0" fillId="0" borderId="2" xfId="0" applyBorder="1"/>
    <xf numFmtId="2" fontId="3" fillId="0" borderId="2" xfId="0" applyFont="1" applyBorder="1"/>
    <xf numFmtId="2" fontId="3" fillId="0" borderId="3" xfId="0" applyFont="1" applyBorder="1"/>
    <xf numFmtId="2" fontId="19" fillId="0" borderId="2" xfId="0" applyFont="1" applyBorder="1" applyProtection="1">
      <protection locked="0"/>
    </xf>
    <xf numFmtId="2" fontId="19" fillId="0" borderId="1" xfId="0" applyFont="1" applyBorder="1" applyProtection="1">
      <protection locked="0"/>
    </xf>
    <xf numFmtId="167" fontId="19" fillId="0" borderId="1" xfId="0" applyNumberFormat="1" applyFont="1" applyBorder="1" applyProtection="1">
      <protection locked="0"/>
    </xf>
    <xf numFmtId="2" fontId="3" fillId="0" borderId="2" xfId="0" applyFont="1" applyBorder="1" applyProtection="1">
      <protection locked="0"/>
    </xf>
    <xf numFmtId="165" fontId="3" fillId="2" borderId="1" xfId="0" applyNumberFormat="1" applyFont="1" applyFill="1" applyBorder="1" applyProtection="1">
      <protection locked="0"/>
    </xf>
    <xf numFmtId="167" fontId="0" fillId="0" borderId="1" xfId="0" applyNumberFormat="1" applyFill="1" applyBorder="1" applyProtection="1">
      <protection locked="0"/>
    </xf>
    <xf numFmtId="165" fontId="3" fillId="2" borderId="4" xfId="0" applyNumberFormat="1" applyFont="1" applyFill="1" applyBorder="1" applyProtection="1">
      <protection locked="0"/>
    </xf>
    <xf numFmtId="2" fontId="1" fillId="0" borderId="0" xfId="0" applyFont="1" applyFill="1" applyBorder="1" applyAlignment="1" applyProtection="1">
      <protection locked="0"/>
    </xf>
    <xf numFmtId="2" fontId="0" fillId="0" borderId="0" xfId="0" applyBorder="1" applyProtection="1">
      <protection locked="0"/>
    </xf>
    <xf numFmtId="2" fontId="3" fillId="0" borderId="0" xfId="0" applyFont="1"/>
    <xf numFmtId="2" fontId="5" fillId="0" borderId="0" xfId="0" applyFont="1" applyAlignment="1" applyProtection="1">
      <protection locked="0"/>
    </xf>
    <xf numFmtId="164" fontId="3" fillId="3" borderId="5" xfId="0" applyNumberFormat="1" applyFont="1" applyFill="1" applyBorder="1"/>
    <xf numFmtId="0" fontId="10" fillId="0" borderId="6" xfId="0" applyNumberFormat="1" applyFont="1" applyBorder="1" applyAlignment="1" applyProtection="1">
      <alignment horizontal="left"/>
      <protection locked="0"/>
    </xf>
    <xf numFmtId="0" fontId="9" fillId="3" borderId="0" xfId="0" applyNumberFormat="1" applyFont="1" applyFill="1" applyBorder="1" applyAlignment="1" applyProtection="1">
      <alignment horizontal="left"/>
      <protection locked="0"/>
    </xf>
    <xf numFmtId="0" fontId="9" fillId="2" borderId="0" xfId="0" applyNumberFormat="1" applyFont="1" applyFill="1" applyBorder="1" applyAlignment="1" applyProtection="1">
      <alignment horizontal="left"/>
      <protection locked="0"/>
    </xf>
    <xf numFmtId="2" fontId="0" fillId="0" borderId="2" xfId="0" applyFill="1" applyBorder="1" applyProtection="1">
      <protection locked="0"/>
    </xf>
    <xf numFmtId="2" fontId="20" fillId="0" borderId="0" xfId="0" applyFont="1" applyProtection="1">
      <protection locked="0"/>
    </xf>
    <xf numFmtId="2" fontId="3" fillId="0" borderId="0" xfId="0" applyFont="1" applyBorder="1"/>
    <xf numFmtId="2" fontId="19" fillId="0" borderId="0" xfId="0" applyFont="1" applyBorder="1"/>
    <xf numFmtId="2" fontId="21" fillId="0" borderId="0" xfId="0" applyFont="1" applyProtection="1">
      <protection locked="0"/>
    </xf>
    <xf numFmtId="164" fontId="22" fillId="4" borderId="0" xfId="0" applyNumberFormat="1" applyFont="1" applyFill="1" applyBorder="1" applyAlignment="1">
      <alignment horizontal="center" vertical="center"/>
    </xf>
    <xf numFmtId="2" fontId="22" fillId="0" borderId="0" xfId="0" applyFont="1" applyBorder="1"/>
    <xf numFmtId="2" fontId="23" fillId="0" borderId="0" xfId="0" applyFont="1" applyBorder="1"/>
    <xf numFmtId="2" fontId="9" fillId="0" borderId="0" xfId="0" applyFont="1"/>
    <xf numFmtId="2" fontId="3" fillId="3" borderId="5" xfId="0" applyNumberFormat="1" applyFont="1" applyFill="1" applyBorder="1"/>
    <xf numFmtId="2" fontId="3" fillId="0" borderId="3" xfId="0" applyNumberFormat="1" applyFont="1" applyBorder="1"/>
    <xf numFmtId="167" fontId="3" fillId="0" borderId="1" xfId="0" applyNumberFormat="1" applyFont="1" applyBorder="1" applyProtection="1">
      <protection locked="0"/>
    </xf>
    <xf numFmtId="2" fontId="3" fillId="0" borderId="0" xfId="0" applyNumberFormat="1" applyFont="1"/>
    <xf numFmtId="2" fontId="3" fillId="0" borderId="1" xfId="0" applyFont="1" applyBorder="1"/>
    <xf numFmtId="165" fontId="10" fillId="0" borderId="0" xfId="0" applyNumberFormat="1" applyFont="1" applyFill="1" applyBorder="1"/>
    <xf numFmtId="164" fontId="19" fillId="0" borderId="0" xfId="0" applyNumberFormat="1" applyFont="1" applyFill="1" applyBorder="1"/>
    <xf numFmtId="2" fontId="19" fillId="0" borderId="0" xfId="0" applyFont="1" applyFill="1" applyBorder="1"/>
    <xf numFmtId="2" fontId="0" fillId="0" borderId="0" xfId="0" applyFill="1"/>
    <xf numFmtId="2" fontId="8" fillId="0" borderId="0" xfId="0" applyFont="1" applyFill="1" applyBorder="1" applyAlignment="1">
      <alignment horizontal="right"/>
    </xf>
    <xf numFmtId="2" fontId="0" fillId="0" borderId="0" xfId="0" applyFill="1" applyBorder="1"/>
    <xf numFmtId="165" fontId="0" fillId="0" borderId="0" xfId="0" applyNumberFormat="1" applyFill="1" applyBorder="1" applyProtection="1">
      <protection locked="0"/>
    </xf>
    <xf numFmtId="165" fontId="3" fillId="0" borderId="0" xfId="0" applyNumberFormat="1" applyFont="1" applyFill="1" applyBorder="1" applyProtection="1">
      <protection locked="0"/>
    </xf>
    <xf numFmtId="2" fontId="0" fillId="0" borderId="0" xfId="0" applyFill="1" applyBorder="1" applyProtection="1">
      <protection locked="0"/>
    </xf>
    <xf numFmtId="167" fontId="0" fillId="0" borderId="0" xfId="0" applyNumberFormat="1" applyFill="1" applyBorder="1" applyProtection="1">
      <protection locked="0"/>
    </xf>
    <xf numFmtId="165" fontId="9" fillId="0" borderId="0" xfId="0" applyNumberFormat="1" applyFont="1" applyFill="1" applyBorder="1"/>
    <xf numFmtId="165" fontId="10" fillId="0" borderId="0" xfId="0" applyNumberFormat="1" applyFont="1" applyFill="1" applyBorder="1" applyAlignment="1">
      <alignment horizontal="right"/>
    </xf>
    <xf numFmtId="164" fontId="20" fillId="0" borderId="0" xfId="0" applyNumberFormat="1" applyFont="1" applyFill="1" applyBorder="1" applyAlignment="1">
      <alignment horizontal="right"/>
    </xf>
    <xf numFmtId="2" fontId="20" fillId="0" borderId="0" xfId="0" applyFont="1" applyFill="1" applyBorder="1" applyAlignment="1">
      <alignment horizontal="right"/>
    </xf>
    <xf numFmtId="164" fontId="19" fillId="0" borderId="0" xfId="0" applyNumberFormat="1" applyFont="1" applyFill="1" applyBorder="1" applyAlignment="1">
      <alignment horizontal="right"/>
    </xf>
    <xf numFmtId="2" fontId="19" fillId="0" borderId="0" xfId="0" applyFont="1" applyFill="1" applyBorder="1" applyAlignment="1">
      <alignment horizontal="right"/>
    </xf>
    <xf numFmtId="2" fontId="0" fillId="0" borderId="0" xfId="0" applyFill="1" applyAlignment="1">
      <alignment horizontal="right"/>
    </xf>
    <xf numFmtId="164" fontId="20" fillId="0" borderId="0" xfId="0" applyNumberFormat="1" applyFont="1" applyFill="1" applyBorder="1"/>
    <xf numFmtId="2" fontId="20" fillId="0" borderId="0" xfId="0" applyFont="1" applyFill="1" applyBorder="1"/>
    <xf numFmtId="168" fontId="10" fillId="0" borderId="0" xfId="0" applyNumberFormat="1" applyFont="1" applyFill="1" applyBorder="1" applyAlignment="1">
      <alignment horizontal="right"/>
    </xf>
    <xf numFmtId="2" fontId="11" fillId="0" borderId="7" xfId="0" applyFont="1" applyBorder="1" applyAlignment="1" applyProtection="1">
      <alignment horizontal="center" wrapText="1"/>
      <protection locked="0"/>
    </xf>
    <xf numFmtId="2" fontId="4" fillId="0" borderId="0" xfId="0" applyFont="1" applyBorder="1" applyProtection="1">
      <protection locked="0"/>
    </xf>
    <xf numFmtId="2" fontId="3" fillId="0" borderId="0" xfId="0" applyFont="1" applyBorder="1" applyProtection="1">
      <protection locked="0"/>
    </xf>
    <xf numFmtId="2" fontId="19" fillId="0" borderId="0" xfId="0" applyFont="1" applyBorder="1" applyProtection="1">
      <protection locked="0"/>
    </xf>
    <xf numFmtId="166" fontId="1" fillId="0" borderId="0" xfId="0" applyNumberFormat="1" applyFont="1" applyAlignment="1" applyProtection="1">
      <alignment horizontal="left"/>
      <protection locked="0"/>
    </xf>
    <xf numFmtId="2" fontId="6" fillId="0" borderId="0" xfId="0" applyFont="1" applyAlignment="1" applyProtection="1">
      <alignment horizontal="left"/>
      <protection locked="0"/>
    </xf>
    <xf numFmtId="2" fontId="6" fillId="0" borderId="8" xfId="0" applyFont="1" applyBorder="1" applyAlignment="1"/>
    <xf numFmtId="2" fontId="6" fillId="0" borderId="9" xfId="0" applyFont="1" applyBorder="1" applyAlignment="1"/>
    <xf numFmtId="2" fontId="1" fillId="0" borderId="10" xfId="0" applyFont="1" applyBorder="1" applyProtection="1">
      <protection locked="0"/>
    </xf>
    <xf numFmtId="2" fontId="0" fillId="0" borderId="11" xfId="0" applyBorder="1" applyProtection="1">
      <protection locked="0"/>
    </xf>
    <xf numFmtId="1" fontId="3" fillId="0" borderId="0" xfId="0" applyNumberFormat="1" applyFont="1" applyProtection="1">
      <protection locked="0"/>
    </xf>
    <xf numFmtId="2" fontId="3" fillId="0" borderId="0" xfId="0" applyFont="1" applyAlignment="1" applyProtection="1">
      <alignment wrapText="1"/>
      <protection locked="0"/>
    </xf>
    <xf numFmtId="164" fontId="10" fillId="0" borderId="0" xfId="0" applyNumberFormat="1" applyFont="1" applyFill="1" applyBorder="1"/>
    <xf numFmtId="2" fontId="3" fillId="0" borderId="6" xfId="0" applyNumberFormat="1" applyFont="1" applyBorder="1"/>
    <xf numFmtId="2" fontId="19" fillId="0" borderId="0" xfId="0" applyNumberFormat="1" applyFont="1" applyFill="1" applyBorder="1"/>
    <xf numFmtId="2" fontId="0" fillId="0" borderId="0" xfId="0" applyNumberFormat="1" applyFill="1"/>
    <xf numFmtId="2" fontId="19" fillId="0" borderId="0" xfId="0" applyNumberFormat="1" applyFont="1" applyBorder="1" applyAlignment="1">
      <alignment horizontal="right"/>
    </xf>
    <xf numFmtId="2" fontId="3" fillId="0" borderId="0" xfId="0" applyNumberFormat="1" applyFont="1" applyFill="1" applyBorder="1"/>
    <xf numFmtId="2" fontId="3" fillId="0" borderId="0" xfId="0" applyNumberFormat="1" applyFont="1" applyBorder="1" applyAlignment="1">
      <alignment horizontal="right"/>
    </xf>
    <xf numFmtId="174" fontId="0" fillId="3" borderId="1" xfId="0" applyNumberFormat="1" applyFill="1" applyBorder="1"/>
    <xf numFmtId="174" fontId="0" fillId="0" borderId="2" xfId="0" applyNumberFormat="1" applyBorder="1"/>
    <xf numFmtId="174" fontId="3" fillId="3" borderId="1" xfId="0" applyNumberFormat="1" applyFont="1" applyFill="1" applyBorder="1"/>
    <xf numFmtId="174" fontId="3" fillId="0" borderId="2" xfId="0" applyNumberFormat="1" applyFont="1" applyBorder="1"/>
    <xf numFmtId="2" fontId="1" fillId="0" borderId="0" xfId="0" applyFont="1" applyFill="1" applyBorder="1" applyAlignment="1" applyProtection="1">
      <alignment horizontal="center"/>
      <protection locked="0"/>
    </xf>
    <xf numFmtId="2" fontId="0" fillId="5" borderId="0" xfId="0" applyFill="1"/>
    <xf numFmtId="2" fontId="2" fillId="0" borderId="0" xfId="0" applyFont="1" applyFill="1" applyBorder="1" applyAlignment="1" applyProtection="1">
      <alignment horizontal="center" wrapText="1"/>
      <protection locked="0"/>
    </xf>
    <xf numFmtId="2" fontId="2" fillId="0" borderId="0" xfId="0" applyFont="1" applyBorder="1" applyAlignment="1">
      <alignment horizontal="center" wrapText="1"/>
    </xf>
    <xf numFmtId="174" fontId="0" fillId="0" borderId="0" xfId="0" applyNumberFormat="1" applyFill="1" applyBorder="1"/>
    <xf numFmtId="174" fontId="3" fillId="0" borderId="0" xfId="0" applyNumberFormat="1" applyFont="1"/>
    <xf numFmtId="174" fontId="3" fillId="0" borderId="0" xfId="0" applyNumberFormat="1" applyFont="1" applyBorder="1"/>
    <xf numFmtId="174" fontId="9" fillId="0" borderId="0" xfId="0" applyNumberFormat="1" applyFont="1" applyFill="1" applyBorder="1"/>
    <xf numFmtId="2" fontId="24" fillId="0" borderId="0" xfId="0" applyFont="1"/>
    <xf numFmtId="2" fontId="1" fillId="0" borderId="12" xfId="0" applyFont="1" applyFill="1" applyBorder="1" applyAlignment="1" applyProtection="1">
      <protection locked="0"/>
    </xf>
    <xf numFmtId="2" fontId="2" fillId="0" borderId="4" xfId="0" applyFont="1" applyFill="1" applyBorder="1" applyAlignment="1" applyProtection="1">
      <alignment horizontal="center" wrapText="1"/>
      <protection locked="0"/>
    </xf>
    <xf numFmtId="2" fontId="1" fillId="0" borderId="13" xfId="0" applyFont="1" applyFill="1" applyBorder="1" applyAlignment="1" applyProtection="1">
      <alignment horizontal="center"/>
      <protection locked="0"/>
    </xf>
    <xf numFmtId="2" fontId="0" fillId="0" borderId="0" xfId="0" applyBorder="1"/>
    <xf numFmtId="2" fontId="0" fillId="0" borderId="13" xfId="0" applyBorder="1"/>
    <xf numFmtId="2" fontId="4" fillId="0" borderId="4" xfId="0" applyFont="1" applyBorder="1" applyAlignment="1" applyProtection="1">
      <alignment horizontal="right"/>
      <protection locked="0"/>
    </xf>
    <xf numFmtId="2" fontId="3" fillId="0" borderId="13" xfId="0" applyFont="1" applyBorder="1"/>
    <xf numFmtId="2" fontId="24" fillId="0" borderId="4" xfId="0" applyFont="1" applyBorder="1"/>
    <xf numFmtId="2" fontId="0" fillId="0" borderId="4" xfId="0" applyBorder="1" applyProtection="1">
      <protection locked="0"/>
    </xf>
    <xf numFmtId="167" fontId="0" fillId="0" borderId="4" xfId="0" applyNumberFormat="1" applyFill="1" applyBorder="1" applyProtection="1">
      <protection locked="0"/>
    </xf>
    <xf numFmtId="167" fontId="0" fillId="0" borderId="4" xfId="0" applyNumberFormat="1" applyBorder="1" applyProtection="1">
      <protection locked="0"/>
    </xf>
    <xf numFmtId="174" fontId="0" fillId="3" borderId="4" xfId="0" applyNumberFormat="1" applyFill="1" applyBorder="1"/>
    <xf numFmtId="174" fontId="3" fillId="0" borderId="13" xfId="0" applyNumberFormat="1" applyFont="1" applyBorder="1"/>
    <xf numFmtId="174" fontId="3" fillId="3" borderId="4" xfId="0" applyNumberFormat="1" applyFont="1" applyFill="1" applyBorder="1"/>
    <xf numFmtId="2" fontId="0" fillId="0" borderId="4" xfId="0" applyBorder="1"/>
    <xf numFmtId="2" fontId="3" fillId="3" borderId="14" xfId="0" applyNumberFormat="1" applyFont="1" applyFill="1" applyBorder="1"/>
    <xf numFmtId="2" fontId="3" fillId="0" borderId="0" xfId="0" applyNumberFormat="1" applyFont="1" applyBorder="1"/>
    <xf numFmtId="2" fontId="3" fillId="0" borderId="13" xfId="0" applyNumberFormat="1" applyFont="1" applyBorder="1"/>
    <xf numFmtId="2" fontId="3" fillId="0" borderId="4" xfId="0" applyNumberFormat="1" applyFont="1" applyFill="1" applyBorder="1"/>
    <xf numFmtId="2" fontId="0" fillId="0" borderId="0" xfId="0" applyNumberFormat="1" applyFill="1" applyBorder="1"/>
    <xf numFmtId="2" fontId="0" fillId="0" borderId="13" xfId="0" applyNumberFormat="1" applyFill="1" applyBorder="1"/>
    <xf numFmtId="2" fontId="0" fillId="0" borderId="13" xfId="0" applyNumberFormat="1" applyBorder="1" applyAlignment="1">
      <alignment horizontal="right"/>
    </xf>
    <xf numFmtId="164" fontId="20" fillId="0" borderId="4" xfId="0" applyNumberFormat="1" applyFont="1" applyFill="1" applyBorder="1" applyAlignment="1">
      <alignment horizontal="right"/>
    </xf>
    <xf numFmtId="2" fontId="0" fillId="0" borderId="0" xfId="0" applyFill="1" applyBorder="1" applyAlignment="1">
      <alignment horizontal="right"/>
    </xf>
    <xf numFmtId="2" fontId="0" fillId="0" borderId="13" xfId="0" applyFill="1" applyBorder="1" applyAlignment="1">
      <alignment horizontal="right"/>
    </xf>
    <xf numFmtId="164" fontId="22" fillId="4" borderId="4" xfId="0" applyNumberFormat="1" applyFont="1" applyFill="1" applyBorder="1" applyAlignment="1">
      <alignment horizontal="center" vertical="center"/>
    </xf>
    <xf numFmtId="2" fontId="9" fillId="0" borderId="0" xfId="0" applyFont="1" applyBorder="1"/>
    <xf numFmtId="2" fontId="9" fillId="0" borderId="13" xfId="0" applyFont="1" applyBorder="1"/>
    <xf numFmtId="164" fontId="20" fillId="0" borderId="15" xfId="0" applyNumberFormat="1" applyFont="1" applyFill="1" applyBorder="1"/>
    <xf numFmtId="2" fontId="20" fillId="0" borderId="12" xfId="0" applyFont="1" applyFill="1" applyBorder="1"/>
    <xf numFmtId="165" fontId="10" fillId="0" borderId="12" xfId="0" applyNumberFormat="1" applyFont="1" applyFill="1" applyBorder="1"/>
    <xf numFmtId="164" fontId="19" fillId="0" borderId="12" xfId="0" applyNumberFormat="1" applyFont="1" applyFill="1" applyBorder="1"/>
    <xf numFmtId="2" fontId="19" fillId="0" borderId="12" xfId="0" applyFont="1" applyFill="1" applyBorder="1"/>
    <xf numFmtId="2" fontId="0" fillId="0" borderId="12" xfId="0" applyFill="1" applyBorder="1"/>
    <xf numFmtId="2" fontId="0" fillId="0" borderId="16" xfId="0" applyFill="1" applyBorder="1"/>
    <xf numFmtId="2" fontId="2" fillId="0" borderId="17" xfId="0" applyFont="1" applyFill="1" applyBorder="1" applyAlignment="1" applyProtection="1">
      <alignment horizontal="center"/>
      <protection locked="0"/>
    </xf>
    <xf numFmtId="164" fontId="22" fillId="3" borderId="0" xfId="0" applyNumberFormat="1" applyFont="1" applyFill="1" applyBorder="1" applyAlignment="1">
      <alignment horizontal="center" vertical="center"/>
    </xf>
    <xf numFmtId="2" fontId="0" fillId="0" borderId="2" xfId="0" applyNumberFormat="1" applyBorder="1"/>
    <xf numFmtId="2" fontId="3" fillId="3" borderId="1" xfId="0" applyNumberFormat="1" applyFont="1" applyFill="1" applyBorder="1"/>
    <xf numFmtId="2" fontId="3" fillId="0" borderId="2" xfId="0" applyNumberFormat="1" applyFont="1" applyBorder="1"/>
    <xf numFmtId="164" fontId="0" fillId="3" borderId="1" xfId="0" applyNumberFormat="1" applyFill="1" applyBorder="1"/>
    <xf numFmtId="2" fontId="3" fillId="0" borderId="0" xfId="0" applyNumberFormat="1" applyFont="1" applyFill="1" applyBorder="1" applyProtection="1">
      <protection locked="0"/>
    </xf>
    <xf numFmtId="2" fontId="3" fillId="5" borderId="0" xfId="0" applyFont="1" applyFill="1"/>
    <xf numFmtId="2" fontId="3" fillId="0" borderId="0" xfId="0" applyFont="1" applyFill="1" applyProtection="1">
      <protection locked="0"/>
    </xf>
    <xf numFmtId="167" fontId="3" fillId="0" borderId="1" xfId="0" applyNumberFormat="1" applyFont="1" applyFill="1" applyBorder="1" applyProtection="1">
      <protection locked="0"/>
    </xf>
    <xf numFmtId="2" fontId="3" fillId="0" borderId="2" xfId="0" applyFont="1" applyFill="1" applyBorder="1" applyProtection="1">
      <protection locked="0"/>
    </xf>
    <xf numFmtId="2" fontId="3" fillId="0" borderId="6" xfId="0" applyFont="1" applyBorder="1"/>
    <xf numFmtId="2" fontId="3" fillId="0" borderId="0" xfId="0" applyFont="1" applyFill="1" applyAlignment="1" applyProtection="1">
      <alignment wrapText="1"/>
      <protection locked="0"/>
    </xf>
    <xf numFmtId="2" fontId="3" fillId="3" borderId="1" xfId="0" applyNumberFormat="1" applyFont="1" applyFill="1" applyBorder="1" applyProtection="1">
      <protection locked="0"/>
    </xf>
    <xf numFmtId="2" fontId="3" fillId="0" borderId="2" xfId="0" applyNumberFormat="1" applyFont="1" applyBorder="1" applyProtection="1">
      <protection locked="0"/>
    </xf>
    <xf numFmtId="2" fontId="3" fillId="2" borderId="1" xfId="0" applyNumberFormat="1" applyFont="1" applyFill="1" applyBorder="1" applyProtection="1">
      <protection locked="0"/>
    </xf>
    <xf numFmtId="2" fontId="3" fillId="0" borderId="0" xfId="0" applyNumberFormat="1" applyFont="1" applyBorder="1" applyProtection="1">
      <protection locked="0"/>
    </xf>
    <xf numFmtId="2" fontId="17" fillId="0" borderId="0" xfId="0" applyFont="1" applyAlignment="1" applyProtection="1">
      <alignment wrapText="1"/>
      <protection locked="0"/>
    </xf>
    <xf numFmtId="2" fontId="3" fillId="6" borderId="0" xfId="0" applyNumberFormat="1" applyFont="1" applyFill="1" applyBorder="1" applyAlignment="1">
      <alignment horizontal="right"/>
    </xf>
    <xf numFmtId="2" fontId="3" fillId="3" borderId="0" xfId="0" applyNumberFormat="1" applyFont="1" applyFill="1" applyBorder="1" applyAlignment="1">
      <alignment horizontal="right"/>
    </xf>
    <xf numFmtId="2" fontId="3" fillId="0" borderId="0" xfId="0" applyNumberFormat="1" applyFont="1" applyAlignment="1">
      <alignment horizontal="right"/>
    </xf>
    <xf numFmtId="168" fontId="3" fillId="0" borderId="0" xfId="0" applyNumberFormat="1" applyFont="1" applyBorder="1"/>
    <xf numFmtId="2" fontId="17" fillId="3" borderId="0" xfId="0" applyNumberFormat="1" applyFont="1" applyFill="1" applyBorder="1" applyAlignment="1">
      <alignment horizontal="right"/>
    </xf>
    <xf numFmtId="2" fontId="1" fillId="0" borderId="0" xfId="0" applyFont="1" applyAlignment="1" applyProtection="1">
      <alignment horizontal="left" vertical="center"/>
      <protection locked="0"/>
    </xf>
    <xf numFmtId="2" fontId="9" fillId="0" borderId="0" xfId="0" applyFont="1" applyAlignment="1" applyProtection="1">
      <alignment wrapText="1"/>
      <protection locked="0"/>
    </xf>
    <xf numFmtId="165" fontId="3" fillId="3" borderId="4" xfId="0" applyNumberFormat="1" applyFont="1" applyFill="1" applyBorder="1" applyProtection="1">
      <protection locked="0"/>
    </xf>
    <xf numFmtId="2" fontId="3" fillId="7" borderId="4" xfId="0" applyNumberFormat="1" applyFont="1" applyFill="1" applyBorder="1" applyAlignment="1">
      <alignment horizontal="right"/>
    </xf>
    <xf numFmtId="2" fontId="3" fillId="3" borderId="4" xfId="0" applyNumberFormat="1" applyFont="1" applyFill="1" applyBorder="1" applyAlignment="1">
      <alignment horizontal="right"/>
    </xf>
    <xf numFmtId="2" fontId="0" fillId="0" borderId="22" xfId="0" applyBorder="1" applyProtection="1">
      <protection locked="0"/>
    </xf>
    <xf numFmtId="2" fontId="0" fillId="0" borderId="22" xfId="0" applyBorder="1"/>
    <xf numFmtId="2" fontId="0" fillId="0" borderId="11" xfId="0" applyBorder="1"/>
    <xf numFmtId="166" fontId="6" fillId="0" borderId="27" xfId="0" applyNumberFormat="1" applyFont="1" applyBorder="1" applyAlignment="1" applyProtection="1">
      <alignment horizontal="left" wrapText="1"/>
      <protection locked="0"/>
    </xf>
    <xf numFmtId="2" fontId="6" fillId="0" borderId="26" xfId="0" applyFont="1" applyBorder="1" applyAlignment="1" applyProtection="1">
      <alignment horizontal="left" vertical="top" wrapText="1"/>
      <protection locked="0"/>
    </xf>
    <xf numFmtId="2" fontId="6" fillId="0" borderId="8" xfId="0" applyFont="1" applyBorder="1" applyAlignment="1">
      <alignment horizontal="center"/>
    </xf>
    <xf numFmtId="2" fontId="6" fillId="0" borderId="9" xfId="0" applyFont="1" applyBorder="1" applyAlignment="1">
      <alignment horizontal="center"/>
    </xf>
    <xf numFmtId="2" fontId="11" fillId="0" borderId="18" xfId="0" applyFont="1" applyBorder="1" applyAlignment="1" applyProtection="1">
      <alignment horizontal="center" wrapText="1"/>
      <protection locked="0"/>
    </xf>
    <xf numFmtId="2" fontId="11" fillId="0" borderId="19" xfId="0" applyFont="1" applyBorder="1" applyAlignment="1" applyProtection="1">
      <alignment horizontal="center" wrapText="1"/>
      <protection locked="0"/>
    </xf>
    <xf numFmtId="2" fontId="2" fillId="0" borderId="20" xfId="0" applyFont="1" applyFill="1" applyBorder="1" applyAlignment="1" applyProtection="1">
      <alignment horizontal="center"/>
      <protection locked="0"/>
    </xf>
    <xf numFmtId="2" fontId="2" fillId="0" borderId="17" xfId="0" applyFont="1" applyFill="1" applyBorder="1" applyAlignment="1" applyProtection="1">
      <alignment horizontal="center"/>
      <protection locked="0"/>
    </xf>
    <xf numFmtId="2" fontId="2" fillId="0" borderId="21" xfId="0" applyFont="1" applyFill="1" applyBorder="1" applyAlignment="1" applyProtection="1">
      <alignment horizontal="center"/>
      <protection locked="0"/>
    </xf>
    <xf numFmtId="2" fontId="9" fillId="0" borderId="0" xfId="0" applyFont="1" applyAlignment="1">
      <alignment horizontal="center"/>
    </xf>
    <xf numFmtId="2" fontId="5" fillId="0" borderId="0" xfId="0" applyFont="1" applyAlignment="1" applyProtection="1">
      <alignment horizontal="center"/>
      <protection locked="0"/>
    </xf>
    <xf numFmtId="2" fontId="2" fillId="0" borderId="0" xfId="0" applyFont="1" applyAlignment="1" applyProtection="1">
      <alignment horizontal="center"/>
      <protection locked="0"/>
    </xf>
    <xf numFmtId="2" fontId="2" fillId="0" borderId="10" xfId="0" applyFont="1" applyFill="1" applyBorder="1" applyAlignment="1" applyProtection="1">
      <alignment horizontal="center" vertical="center"/>
      <protection locked="0"/>
    </xf>
    <xf numFmtId="2" fontId="2" fillId="0" borderId="22" xfId="0" applyFont="1" applyFill="1" applyBorder="1" applyAlignment="1" applyProtection="1">
      <alignment horizontal="center" vertical="center"/>
      <protection locked="0"/>
    </xf>
    <xf numFmtId="2" fontId="2" fillId="0" borderId="11" xfId="0" applyFont="1" applyFill="1" applyBorder="1" applyAlignment="1" applyProtection="1">
      <alignment horizontal="center" vertical="center"/>
      <protection locked="0"/>
    </xf>
    <xf numFmtId="2" fontId="2" fillId="0" borderId="8" xfId="0" applyFont="1" applyFill="1" applyBorder="1" applyAlignment="1" applyProtection="1">
      <alignment horizontal="center" wrapText="1"/>
      <protection locked="0"/>
    </xf>
    <xf numFmtId="2" fontId="2" fillId="0" borderId="23" xfId="0" applyFont="1" applyFill="1" applyBorder="1" applyAlignment="1" applyProtection="1">
      <alignment horizontal="center" wrapText="1"/>
      <protection locked="0"/>
    </xf>
    <xf numFmtId="2" fontId="2" fillId="0" borderId="9" xfId="0" applyFont="1" applyFill="1" applyBorder="1" applyAlignment="1" applyProtection="1">
      <alignment horizontal="center" wrapText="1"/>
      <protection locked="0"/>
    </xf>
    <xf numFmtId="2" fontId="1" fillId="0" borderId="12" xfId="0" applyFont="1" applyFill="1" applyBorder="1" applyAlignment="1" applyProtection="1">
      <alignment horizontal="center"/>
      <protection locked="0"/>
    </xf>
    <xf numFmtId="2" fontId="2" fillId="0" borderId="8" xfId="0" applyFont="1" applyBorder="1" applyAlignment="1">
      <alignment horizontal="center" wrapText="1"/>
    </xf>
    <xf numFmtId="2" fontId="2" fillId="0" borderId="23" xfId="0" applyFont="1" applyBorder="1" applyAlignment="1">
      <alignment horizontal="center" wrapText="1"/>
    </xf>
    <xf numFmtId="2" fontId="2" fillId="0" borderId="9" xfId="0" applyFont="1" applyBorder="1" applyAlignment="1">
      <alignment horizontal="center" wrapText="1"/>
    </xf>
    <xf numFmtId="2" fontId="2" fillId="0" borderId="20" xfId="0" applyFont="1" applyBorder="1" applyAlignment="1" applyProtection="1">
      <alignment horizontal="center"/>
      <protection locked="0"/>
    </xf>
    <xf numFmtId="2" fontId="2" fillId="0" borderId="21" xfId="0" applyFont="1" applyBorder="1" applyAlignment="1" applyProtection="1">
      <alignment horizontal="center"/>
      <protection locked="0"/>
    </xf>
    <xf numFmtId="2" fontId="6" fillId="0" borderId="0" xfId="0" applyFont="1" applyAlignment="1">
      <alignment horizontal="center"/>
    </xf>
    <xf numFmtId="166" fontId="6" fillId="0" borderId="4" xfId="0" applyNumberFormat="1" applyFont="1" applyBorder="1" applyAlignment="1" applyProtection="1">
      <alignment horizontal="left" wrapText="1"/>
      <protection locked="0"/>
    </xf>
    <xf numFmtId="166" fontId="6" fillId="0" borderId="13" xfId="0" applyNumberFormat="1" applyFont="1" applyBorder="1" applyAlignment="1" applyProtection="1">
      <alignment horizontal="left" wrapText="1"/>
      <protection locked="0"/>
    </xf>
    <xf numFmtId="2" fontId="6" fillId="0" borderId="4" xfId="0" applyFont="1" applyBorder="1" applyAlignment="1" applyProtection="1">
      <alignment horizontal="left" vertical="top" wrapText="1"/>
      <protection locked="0"/>
    </xf>
    <xf numFmtId="2" fontId="6" fillId="0" borderId="13" xfId="0" applyFont="1" applyBorder="1" applyAlignment="1" applyProtection="1">
      <alignment horizontal="left" vertical="top" wrapText="1"/>
      <protection locked="0"/>
    </xf>
    <xf numFmtId="2" fontId="6" fillId="0" borderId="15" xfId="0" applyFont="1" applyBorder="1" applyAlignment="1" applyProtection="1">
      <alignment horizontal="left" wrapText="1"/>
      <protection locked="0"/>
    </xf>
    <xf numFmtId="2" fontId="6" fillId="0" borderId="16" xfId="0" applyFont="1" applyBorder="1" applyAlignment="1" applyProtection="1">
      <alignment horizontal="left" wrapText="1"/>
      <protection locked="0"/>
    </xf>
    <xf numFmtId="2" fontId="2" fillId="0" borderId="25" xfId="0" applyFont="1" applyBorder="1" applyAlignment="1" applyProtection="1">
      <alignment horizontal="center"/>
      <protection locked="0"/>
    </xf>
    <xf numFmtId="2" fontId="11" fillId="0" borderId="24" xfId="0" applyFont="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142875</xdr:colOff>
      <xdr:row>13</xdr:row>
      <xdr:rowOff>350520</xdr:rowOff>
    </xdr:from>
    <xdr:to>
      <xdr:col>33</xdr:col>
      <xdr:colOff>407669</xdr:colOff>
      <xdr:row>13</xdr:row>
      <xdr:rowOff>350520</xdr:rowOff>
    </xdr:to>
    <xdr:cxnSp macro="">
      <xdr:nvCxnSpPr>
        <xdr:cNvPr id="2" name="Straight Arrow Connector 1">
          <a:extLst>
            <a:ext uri="{FF2B5EF4-FFF2-40B4-BE49-F238E27FC236}">
              <a16:creationId xmlns:a16="http://schemas.microsoft.com/office/drawing/2014/main" id="{5C4D094E-74DC-9571-BAB9-164A3334AC7A}"/>
            </a:ext>
          </a:extLst>
        </xdr:cNvPr>
        <xdr:cNvCxnSpPr/>
      </xdr:nvCxnSpPr>
      <xdr:spPr>
        <a:xfrm flipH="1">
          <a:off x="7566660" y="3840480"/>
          <a:ext cx="1512570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13</xdr:row>
      <xdr:rowOff>350520</xdr:rowOff>
    </xdr:from>
    <xdr:to>
      <xdr:col>20</xdr:col>
      <xdr:colOff>407653</xdr:colOff>
      <xdr:row>13</xdr:row>
      <xdr:rowOff>350520</xdr:rowOff>
    </xdr:to>
    <xdr:cxnSp macro="">
      <xdr:nvCxnSpPr>
        <xdr:cNvPr id="3" name="Straight Arrow Connector 2">
          <a:extLst>
            <a:ext uri="{FF2B5EF4-FFF2-40B4-BE49-F238E27FC236}">
              <a16:creationId xmlns:a16="http://schemas.microsoft.com/office/drawing/2014/main" id="{C495E7ED-E9F9-C395-DE95-87AF14CF005E}"/>
            </a:ext>
          </a:extLst>
        </xdr:cNvPr>
        <xdr:cNvCxnSpPr/>
      </xdr:nvCxnSpPr>
      <xdr:spPr>
        <a:xfrm flipH="1">
          <a:off x="12214860" y="3840480"/>
          <a:ext cx="354330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407670</xdr:colOff>
      <xdr:row>13</xdr:row>
      <xdr:rowOff>350520</xdr:rowOff>
    </xdr:from>
    <xdr:to>
      <xdr:col>33</xdr:col>
      <xdr:colOff>144797</xdr:colOff>
      <xdr:row>13</xdr:row>
      <xdr:rowOff>350520</xdr:rowOff>
    </xdr:to>
    <xdr:cxnSp macro="">
      <xdr:nvCxnSpPr>
        <xdr:cNvPr id="4" name="Straight Arrow Connector 3">
          <a:extLst>
            <a:ext uri="{FF2B5EF4-FFF2-40B4-BE49-F238E27FC236}">
              <a16:creationId xmlns:a16="http://schemas.microsoft.com/office/drawing/2014/main" id="{CB0E6372-2FEE-B8F6-380B-2D55CF20F9B7}"/>
            </a:ext>
          </a:extLst>
        </xdr:cNvPr>
        <xdr:cNvCxnSpPr/>
      </xdr:nvCxnSpPr>
      <xdr:spPr>
        <a:xfrm flipH="1">
          <a:off x="18882360" y="3840480"/>
          <a:ext cx="354330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118110</xdr:colOff>
      <xdr:row>12</xdr:row>
      <xdr:rowOff>426720</xdr:rowOff>
    </xdr:from>
    <xdr:to>
      <xdr:col>8</xdr:col>
      <xdr:colOff>683830</xdr:colOff>
      <xdr:row>12</xdr:row>
      <xdr:rowOff>457200</xdr:rowOff>
    </xdr:to>
    <xdr:cxnSp macro="">
      <xdr:nvCxnSpPr>
        <xdr:cNvPr id="2" name="Straight Arrow Connector 1">
          <a:extLst>
            <a:ext uri="{FF2B5EF4-FFF2-40B4-BE49-F238E27FC236}">
              <a16:creationId xmlns:a16="http://schemas.microsoft.com/office/drawing/2014/main" id="{BB59E439-439C-D26A-FDB2-219665398B0D}"/>
            </a:ext>
          </a:extLst>
        </xdr:cNvPr>
        <xdr:cNvCxnSpPr/>
      </xdr:nvCxnSpPr>
      <xdr:spPr>
        <a:xfrm flipH="1">
          <a:off x="6301740" y="3642360"/>
          <a:ext cx="2964180" cy="1524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2F584-6381-4AE1-A786-59A40620AD28}">
  <dimension ref="A1:AY43"/>
  <sheetViews>
    <sheetView tabSelected="1" topLeftCell="A14" zoomScaleNormal="100" workbookViewId="0">
      <selection activeCell="B27" sqref="B27"/>
    </sheetView>
  </sheetViews>
  <sheetFormatPr defaultRowHeight="13.2" x14ac:dyDescent="0.25"/>
  <cols>
    <col min="1" max="1" width="13.6640625" customWidth="1"/>
    <col min="2" max="2" width="70" bestFit="1" customWidth="1"/>
    <col min="3" max="3" width="10.6640625" customWidth="1"/>
    <col min="4" max="4" width="8.6640625" customWidth="1"/>
    <col min="5" max="5" width="10.6640625" customWidth="1"/>
    <col min="6" max="6" width="8.6640625" customWidth="1"/>
    <col min="7" max="7" width="3.33203125" customWidth="1"/>
    <col min="8" max="8" width="10.6640625" customWidth="1"/>
    <col min="9" max="9" width="8.6640625" customWidth="1"/>
    <col min="10" max="10" width="10.6640625" customWidth="1"/>
    <col min="11" max="11" width="8.6640625" customWidth="1"/>
    <col min="12" max="12" width="3.33203125" customWidth="1"/>
    <col min="13" max="13" width="10.6640625" customWidth="1"/>
    <col min="14" max="14" width="8.6640625" customWidth="1"/>
    <col min="15" max="15" width="10.6640625" customWidth="1"/>
    <col min="16" max="16" width="8.6640625" customWidth="1"/>
    <col min="17" max="17" width="3.33203125" customWidth="1"/>
    <col min="18" max="18" width="10.6640625" customWidth="1"/>
    <col min="19" max="19" width="8.6640625" customWidth="1"/>
    <col min="20" max="20" width="10.6640625" customWidth="1"/>
    <col min="21" max="21" width="8.6640625" customWidth="1"/>
    <col min="22" max="22" width="3.33203125" customWidth="1"/>
    <col min="23" max="23" width="10.6640625" customWidth="1"/>
    <col min="24" max="24" width="8.6640625" customWidth="1"/>
    <col min="25" max="25" width="10.6640625" customWidth="1"/>
    <col min="26" max="26" width="8.6640625" customWidth="1"/>
    <col min="27" max="27" width="3.33203125" customWidth="1"/>
    <col min="28" max="28" width="10.6640625" customWidth="1"/>
    <col min="29" max="29" width="8.6640625" customWidth="1"/>
    <col min="30" max="30" width="10.6640625" customWidth="1"/>
    <col min="31" max="31" width="8.6640625" customWidth="1"/>
    <col min="32" max="32" width="3.33203125" customWidth="1"/>
    <col min="33" max="33" width="10.6640625" customWidth="1"/>
    <col min="34" max="34" width="8.6640625" customWidth="1"/>
    <col min="35" max="35" width="10.6640625" customWidth="1"/>
    <col min="36" max="36" width="8.6640625" customWidth="1"/>
    <col min="37" max="37" width="3.33203125" customWidth="1"/>
    <col min="38" max="38" width="10.6640625" customWidth="1"/>
    <col min="39" max="39" width="8.6640625" customWidth="1"/>
    <col min="40" max="40" width="10.6640625" customWidth="1"/>
    <col min="41" max="41" width="8.6640625" customWidth="1"/>
    <col min="42" max="42" width="3.33203125" customWidth="1"/>
    <col min="43" max="43" width="10.6640625" customWidth="1"/>
    <col min="44" max="44" width="8.6640625" customWidth="1"/>
    <col min="45" max="45" width="10.6640625" customWidth="1"/>
    <col min="46" max="46" width="8.6640625" customWidth="1"/>
    <col min="47" max="47" width="3.33203125" customWidth="1"/>
    <col min="48" max="48" width="10.6640625" customWidth="1"/>
    <col min="49" max="49" width="8.6640625" customWidth="1"/>
    <col min="50" max="50" width="10.6640625" customWidth="1"/>
    <col min="51" max="51" width="8.6640625" customWidth="1"/>
  </cols>
  <sheetData>
    <row r="1" spans="1:51" ht="24.6" customHeight="1" x14ac:dyDescent="0.3">
      <c r="A1" s="176" t="s">
        <v>39</v>
      </c>
      <c r="B1" s="176"/>
    </row>
    <row r="2" spans="1:51" ht="20.399999999999999" customHeight="1" x14ac:dyDescent="0.3">
      <c r="A2" s="178" t="s">
        <v>11</v>
      </c>
      <c r="B2" s="178"/>
      <c r="C2" s="1"/>
      <c r="D2" s="1"/>
      <c r="AB2" s="1"/>
      <c r="AC2" s="1"/>
    </row>
    <row r="3" spans="1:51" ht="12" customHeight="1" x14ac:dyDescent="0.25">
      <c r="A3" s="1"/>
      <c r="B3" s="1"/>
      <c r="C3" s="1"/>
      <c r="D3" s="1"/>
      <c r="AB3" s="1"/>
      <c r="AC3" s="1"/>
    </row>
    <row r="4" spans="1:51" ht="17.399999999999999" customHeight="1" x14ac:dyDescent="0.3">
      <c r="A4" s="177" t="s">
        <v>43</v>
      </c>
      <c r="B4" s="177"/>
      <c r="C4" s="30"/>
      <c r="D4" s="1"/>
      <c r="AB4" s="30"/>
      <c r="AC4" s="1"/>
    </row>
    <row r="5" spans="1:51" x14ac:dyDescent="0.25">
      <c r="A5" s="1"/>
      <c r="B5" s="1"/>
      <c r="C5" s="1"/>
      <c r="D5" s="1"/>
      <c r="AB5" s="1"/>
      <c r="AC5" s="1"/>
    </row>
    <row r="6" spans="1:51" ht="14.4" customHeight="1" x14ac:dyDescent="0.3">
      <c r="A6" s="3" t="s">
        <v>0</v>
      </c>
      <c r="B6" s="32" t="s">
        <v>8</v>
      </c>
      <c r="C6" s="1"/>
      <c r="D6" s="1"/>
      <c r="AB6" s="1"/>
      <c r="AC6" s="1"/>
    </row>
    <row r="7" spans="1:51" ht="14.4" customHeight="1" x14ac:dyDescent="0.3">
      <c r="A7" s="3" t="s">
        <v>83</v>
      </c>
      <c r="B7" s="32"/>
      <c r="C7" s="1"/>
      <c r="D7" s="1"/>
      <c r="AB7" s="1"/>
      <c r="AC7" s="1"/>
    </row>
    <row r="8" spans="1:51" ht="14.4" customHeight="1" x14ac:dyDescent="0.3">
      <c r="A8" s="3" t="s">
        <v>1</v>
      </c>
      <c r="B8" s="32" t="s">
        <v>8</v>
      </c>
      <c r="C8" s="1"/>
      <c r="D8" s="1"/>
      <c r="AB8" s="1"/>
      <c r="AC8" s="1"/>
    </row>
    <row r="9" spans="1:51" ht="14.4" customHeight="1" x14ac:dyDescent="0.3">
      <c r="A9" s="3" t="s">
        <v>14</v>
      </c>
      <c r="B9" s="32" t="s">
        <v>8</v>
      </c>
      <c r="C9" s="1"/>
      <c r="D9" s="1"/>
      <c r="AB9" s="1"/>
      <c r="AC9" s="1"/>
    </row>
    <row r="10" spans="1:51" x14ac:dyDescent="0.25">
      <c r="A10" s="1"/>
      <c r="B10" s="9" t="s">
        <v>8</v>
      </c>
      <c r="C10" s="27"/>
      <c r="D10" s="27"/>
      <c r="E10" s="27"/>
      <c r="F10" s="27"/>
      <c r="AB10" s="27"/>
      <c r="AC10" s="27"/>
      <c r="AD10" s="27"/>
      <c r="AE10" s="27"/>
    </row>
    <row r="11" spans="1:51" ht="19.95" customHeight="1" x14ac:dyDescent="0.3">
      <c r="A11" s="1"/>
      <c r="B11" s="34" t="s">
        <v>61</v>
      </c>
      <c r="C11" s="27"/>
      <c r="D11" s="27"/>
      <c r="E11" s="27"/>
      <c r="F11" s="27"/>
      <c r="AB11" s="27"/>
      <c r="AC11" s="27"/>
      <c r="AD11" s="27"/>
      <c r="AE11" s="27"/>
    </row>
    <row r="12" spans="1:51" ht="25.2" customHeight="1" x14ac:dyDescent="0.3">
      <c r="A12" s="1"/>
      <c r="B12" s="33" t="s">
        <v>62</v>
      </c>
      <c r="C12" s="173" t="s">
        <v>84</v>
      </c>
      <c r="D12" s="174"/>
      <c r="E12" s="174"/>
      <c r="F12" s="175"/>
      <c r="G12" s="93"/>
      <c r="H12" s="173" t="s">
        <v>84</v>
      </c>
      <c r="I12" s="174"/>
      <c r="J12" s="174"/>
      <c r="K12" s="175"/>
      <c r="L12" s="93"/>
      <c r="M12" s="173" t="s">
        <v>84</v>
      </c>
      <c r="N12" s="174"/>
      <c r="O12" s="174"/>
      <c r="P12" s="175"/>
      <c r="Q12" s="93"/>
      <c r="R12" s="173" t="s">
        <v>84</v>
      </c>
      <c r="S12" s="174"/>
      <c r="T12" s="174"/>
      <c r="U12" s="175"/>
      <c r="V12" s="93"/>
      <c r="W12" s="173" t="s">
        <v>84</v>
      </c>
      <c r="X12" s="174"/>
      <c r="Y12" s="174"/>
      <c r="Z12" s="175"/>
      <c r="AA12" s="136"/>
      <c r="AB12" s="173" t="s">
        <v>84</v>
      </c>
      <c r="AC12" s="174"/>
      <c r="AD12" s="174"/>
      <c r="AE12" s="175"/>
      <c r="AF12" s="93"/>
      <c r="AG12" s="173" t="s">
        <v>84</v>
      </c>
      <c r="AH12" s="174"/>
      <c r="AI12" s="174"/>
      <c r="AJ12" s="175"/>
      <c r="AK12" s="93"/>
      <c r="AL12" s="173" t="s">
        <v>84</v>
      </c>
      <c r="AM12" s="174"/>
      <c r="AN12" s="174"/>
      <c r="AO12" s="175"/>
      <c r="AP12" s="93"/>
      <c r="AQ12" s="173" t="s">
        <v>84</v>
      </c>
      <c r="AR12" s="174"/>
      <c r="AS12" s="174"/>
      <c r="AT12" s="175"/>
      <c r="AU12" s="93"/>
      <c r="AV12" s="173" t="s">
        <v>84</v>
      </c>
      <c r="AW12" s="174"/>
      <c r="AX12" s="174"/>
      <c r="AY12" s="175"/>
    </row>
    <row r="13" spans="1:51" ht="33.75" customHeight="1" x14ac:dyDescent="0.25">
      <c r="A13" s="1"/>
      <c r="B13" s="1"/>
      <c r="C13" s="171" t="s">
        <v>40</v>
      </c>
      <c r="D13" s="172"/>
      <c r="E13" s="171" t="s">
        <v>41</v>
      </c>
      <c r="F13" s="172"/>
      <c r="G13" s="93"/>
      <c r="H13" s="171" t="s">
        <v>40</v>
      </c>
      <c r="I13" s="172"/>
      <c r="J13" s="171" t="s">
        <v>41</v>
      </c>
      <c r="K13" s="172"/>
      <c r="L13" s="93"/>
      <c r="M13" s="171" t="s">
        <v>40</v>
      </c>
      <c r="N13" s="172"/>
      <c r="O13" s="171" t="s">
        <v>41</v>
      </c>
      <c r="P13" s="172"/>
      <c r="Q13" s="143"/>
      <c r="R13" s="171" t="s">
        <v>40</v>
      </c>
      <c r="S13" s="172"/>
      <c r="T13" s="171" t="s">
        <v>41</v>
      </c>
      <c r="U13" s="172"/>
      <c r="V13" s="143"/>
      <c r="W13" s="171" t="s">
        <v>40</v>
      </c>
      <c r="X13" s="172"/>
      <c r="Y13" s="171" t="s">
        <v>41</v>
      </c>
      <c r="Z13" s="172"/>
      <c r="AA13" s="69"/>
      <c r="AB13" s="171" t="s">
        <v>40</v>
      </c>
      <c r="AC13" s="172"/>
      <c r="AD13" s="171" t="s">
        <v>41</v>
      </c>
      <c r="AE13" s="172"/>
      <c r="AF13" s="143"/>
      <c r="AG13" s="171" t="s">
        <v>40</v>
      </c>
      <c r="AH13" s="172"/>
      <c r="AI13" s="171" t="s">
        <v>41</v>
      </c>
      <c r="AJ13" s="172"/>
      <c r="AK13" s="143"/>
      <c r="AL13" s="171" t="s">
        <v>40</v>
      </c>
      <c r="AM13" s="172"/>
      <c r="AN13" s="171" t="s">
        <v>41</v>
      </c>
      <c r="AO13" s="172"/>
      <c r="AP13" s="143"/>
      <c r="AQ13" s="171" t="s">
        <v>40</v>
      </c>
      <c r="AR13" s="172"/>
      <c r="AS13" s="171" t="s">
        <v>41</v>
      </c>
      <c r="AT13" s="172"/>
      <c r="AU13" s="143"/>
      <c r="AV13" s="171" t="s">
        <v>40</v>
      </c>
      <c r="AW13" s="172"/>
      <c r="AX13" s="171" t="s">
        <v>41</v>
      </c>
      <c r="AY13" s="172"/>
    </row>
    <row r="14" spans="1:51" x14ac:dyDescent="0.25">
      <c r="A14" s="4" t="s">
        <v>5</v>
      </c>
      <c r="B14" s="4" t="s">
        <v>2</v>
      </c>
      <c r="C14" s="11" t="s">
        <v>3</v>
      </c>
      <c r="D14" s="12" t="s">
        <v>6</v>
      </c>
      <c r="E14" s="11" t="s">
        <v>3</v>
      </c>
      <c r="F14" s="12" t="s">
        <v>6</v>
      </c>
      <c r="G14" s="93"/>
      <c r="H14" s="11" t="s">
        <v>3</v>
      </c>
      <c r="I14" s="12" t="s">
        <v>6</v>
      </c>
      <c r="J14" s="11" t="s">
        <v>3</v>
      </c>
      <c r="K14" s="12" t="s">
        <v>6</v>
      </c>
      <c r="L14" s="93"/>
      <c r="M14" s="11" t="s">
        <v>3</v>
      </c>
      <c r="N14" s="12" t="s">
        <v>6</v>
      </c>
      <c r="O14" s="11" t="s">
        <v>3</v>
      </c>
      <c r="P14" s="12" t="s">
        <v>6</v>
      </c>
      <c r="Q14" s="143"/>
      <c r="R14" s="11" t="s">
        <v>3</v>
      </c>
      <c r="S14" s="12" t="s">
        <v>6</v>
      </c>
      <c r="T14" s="11" t="s">
        <v>3</v>
      </c>
      <c r="U14" s="12" t="s">
        <v>6</v>
      </c>
      <c r="V14" s="143"/>
      <c r="W14" s="11" t="s">
        <v>3</v>
      </c>
      <c r="X14" s="12" t="s">
        <v>6</v>
      </c>
      <c r="Y14" s="11" t="s">
        <v>3</v>
      </c>
      <c r="Z14" s="12" t="s">
        <v>6</v>
      </c>
      <c r="AA14" s="70"/>
      <c r="AB14" s="11" t="s">
        <v>3</v>
      </c>
      <c r="AC14" s="12" t="s">
        <v>6</v>
      </c>
      <c r="AD14" s="11" t="s">
        <v>3</v>
      </c>
      <c r="AE14" s="12" t="s">
        <v>6</v>
      </c>
      <c r="AF14" s="143"/>
      <c r="AG14" s="11" t="s">
        <v>3</v>
      </c>
      <c r="AH14" s="12" t="s">
        <v>6</v>
      </c>
      <c r="AI14" s="11" t="s">
        <v>3</v>
      </c>
      <c r="AJ14" s="12" t="s">
        <v>6</v>
      </c>
      <c r="AK14" s="143"/>
      <c r="AL14" s="11" t="s">
        <v>3</v>
      </c>
      <c r="AM14" s="12" t="s">
        <v>6</v>
      </c>
      <c r="AN14" s="11" t="s">
        <v>3</v>
      </c>
      <c r="AO14" s="12" t="s">
        <v>6</v>
      </c>
      <c r="AP14" s="143"/>
      <c r="AQ14" s="11" t="s">
        <v>3</v>
      </c>
      <c r="AR14" s="12" t="s">
        <v>6</v>
      </c>
      <c r="AS14" s="11" t="s">
        <v>3</v>
      </c>
      <c r="AT14" s="12" t="s">
        <v>6</v>
      </c>
      <c r="AU14" s="143"/>
      <c r="AV14" s="11" t="s">
        <v>3</v>
      </c>
      <c r="AW14" s="12" t="s">
        <v>6</v>
      </c>
      <c r="AX14" s="11" t="s">
        <v>3</v>
      </c>
      <c r="AY14" s="12" t="s">
        <v>6</v>
      </c>
    </row>
    <row r="15" spans="1:51" x14ac:dyDescent="0.25">
      <c r="A15" s="1" t="s">
        <v>30</v>
      </c>
      <c r="B15" s="5" t="s">
        <v>95</v>
      </c>
      <c r="C15" s="24">
        <v>22</v>
      </c>
      <c r="D15" s="23" t="s">
        <v>7</v>
      </c>
      <c r="E15" s="26">
        <v>22</v>
      </c>
      <c r="F15" s="23" t="s">
        <v>7</v>
      </c>
      <c r="G15" s="143"/>
      <c r="H15" s="24">
        <v>22</v>
      </c>
      <c r="I15" s="23" t="s">
        <v>7</v>
      </c>
      <c r="J15" s="26">
        <v>22</v>
      </c>
      <c r="K15" s="23" t="s">
        <v>7</v>
      </c>
      <c r="L15" s="93"/>
      <c r="M15" s="24">
        <v>22</v>
      </c>
      <c r="N15" s="23" t="s">
        <v>7</v>
      </c>
      <c r="O15" s="26">
        <v>22</v>
      </c>
      <c r="P15" s="23" t="s">
        <v>7</v>
      </c>
      <c r="Q15" s="143"/>
      <c r="R15" s="24">
        <v>22</v>
      </c>
      <c r="S15" s="23" t="s">
        <v>7</v>
      </c>
      <c r="T15" s="26">
        <v>22</v>
      </c>
      <c r="U15" s="23" t="s">
        <v>7</v>
      </c>
      <c r="V15" s="143"/>
      <c r="W15" s="24">
        <v>22</v>
      </c>
      <c r="X15" s="23" t="s">
        <v>7</v>
      </c>
      <c r="Y15" s="26">
        <v>22</v>
      </c>
      <c r="Z15" s="23" t="s">
        <v>7</v>
      </c>
      <c r="AA15" s="71"/>
      <c r="AB15" s="24">
        <v>22</v>
      </c>
      <c r="AC15" s="23" t="s">
        <v>7</v>
      </c>
      <c r="AD15" s="26">
        <v>22</v>
      </c>
      <c r="AE15" s="23" t="s">
        <v>7</v>
      </c>
      <c r="AF15" s="143"/>
      <c r="AG15" s="24">
        <v>22</v>
      </c>
      <c r="AH15" s="23" t="s">
        <v>7</v>
      </c>
      <c r="AI15" s="26">
        <v>22</v>
      </c>
      <c r="AJ15" s="23" t="s">
        <v>7</v>
      </c>
      <c r="AK15" s="143"/>
      <c r="AL15" s="24">
        <v>22</v>
      </c>
      <c r="AM15" s="23" t="s">
        <v>7</v>
      </c>
      <c r="AN15" s="26">
        <v>22</v>
      </c>
      <c r="AO15" s="23" t="s">
        <v>7</v>
      </c>
      <c r="AP15" s="143"/>
      <c r="AQ15" s="24">
        <v>22</v>
      </c>
      <c r="AR15" s="23" t="s">
        <v>7</v>
      </c>
      <c r="AS15" s="26">
        <v>22</v>
      </c>
      <c r="AT15" s="23" t="s">
        <v>7</v>
      </c>
      <c r="AU15" s="143"/>
      <c r="AV15" s="24">
        <v>22</v>
      </c>
      <c r="AW15" s="23" t="s">
        <v>7</v>
      </c>
      <c r="AX15" s="26">
        <v>22</v>
      </c>
      <c r="AY15" s="23" t="s">
        <v>7</v>
      </c>
    </row>
    <row r="16" spans="1:51" x14ac:dyDescent="0.25">
      <c r="A16" s="1" t="s">
        <v>4</v>
      </c>
      <c r="B16" s="5" t="s">
        <v>96</v>
      </c>
      <c r="C16" s="24">
        <v>45</v>
      </c>
      <c r="D16" s="23" t="s">
        <v>7</v>
      </c>
      <c r="E16" s="26">
        <v>45</v>
      </c>
      <c r="F16" s="23" t="s">
        <v>7</v>
      </c>
      <c r="G16" s="143"/>
      <c r="H16" s="24">
        <v>45</v>
      </c>
      <c r="I16" s="23" t="s">
        <v>7</v>
      </c>
      <c r="J16" s="26">
        <v>45</v>
      </c>
      <c r="K16" s="23" t="s">
        <v>7</v>
      </c>
      <c r="L16" s="93"/>
      <c r="M16" s="24">
        <v>45</v>
      </c>
      <c r="N16" s="23" t="s">
        <v>7</v>
      </c>
      <c r="O16" s="26">
        <v>45</v>
      </c>
      <c r="P16" s="23" t="s">
        <v>7</v>
      </c>
      <c r="Q16" s="143"/>
      <c r="R16" s="24">
        <v>45</v>
      </c>
      <c r="S16" s="23" t="s">
        <v>7</v>
      </c>
      <c r="T16" s="26">
        <v>45</v>
      </c>
      <c r="U16" s="23" t="s">
        <v>7</v>
      </c>
      <c r="V16" s="143"/>
      <c r="W16" s="24">
        <v>45</v>
      </c>
      <c r="X16" s="23" t="s">
        <v>7</v>
      </c>
      <c r="Y16" s="26">
        <v>45</v>
      </c>
      <c r="Z16" s="23" t="s">
        <v>7</v>
      </c>
      <c r="AA16" s="71"/>
      <c r="AB16" s="24">
        <v>45</v>
      </c>
      <c r="AC16" s="23" t="s">
        <v>7</v>
      </c>
      <c r="AD16" s="26">
        <v>45</v>
      </c>
      <c r="AE16" s="23" t="s">
        <v>7</v>
      </c>
      <c r="AF16" s="143"/>
      <c r="AG16" s="24">
        <v>45</v>
      </c>
      <c r="AH16" s="23" t="s">
        <v>7</v>
      </c>
      <c r="AI16" s="26">
        <v>45</v>
      </c>
      <c r="AJ16" s="23" t="s">
        <v>7</v>
      </c>
      <c r="AK16" s="143"/>
      <c r="AL16" s="24">
        <v>45</v>
      </c>
      <c r="AM16" s="23" t="s">
        <v>7</v>
      </c>
      <c r="AN16" s="26">
        <v>45</v>
      </c>
      <c r="AO16" s="23" t="s">
        <v>7</v>
      </c>
      <c r="AP16" s="143"/>
      <c r="AQ16" s="24">
        <v>45</v>
      </c>
      <c r="AR16" s="23" t="s">
        <v>7</v>
      </c>
      <c r="AS16" s="26">
        <v>45</v>
      </c>
      <c r="AT16" s="23" t="s">
        <v>7</v>
      </c>
      <c r="AU16" s="143"/>
      <c r="AV16" s="24">
        <v>45</v>
      </c>
      <c r="AW16" s="23" t="s">
        <v>7</v>
      </c>
      <c r="AX16" s="26">
        <v>45</v>
      </c>
      <c r="AY16" s="23" t="s">
        <v>7</v>
      </c>
    </row>
    <row r="17" spans="1:51" x14ac:dyDescent="0.25">
      <c r="A17" s="1" t="s">
        <v>13</v>
      </c>
      <c r="B17" s="5" t="s">
        <v>97</v>
      </c>
      <c r="C17" s="24">
        <v>20</v>
      </c>
      <c r="D17" s="23" t="s">
        <v>7</v>
      </c>
      <c r="E17" s="26">
        <v>12</v>
      </c>
      <c r="F17" s="23" t="s">
        <v>7</v>
      </c>
      <c r="G17" s="143"/>
      <c r="H17" s="24">
        <v>20</v>
      </c>
      <c r="I17" s="23" t="s">
        <v>7</v>
      </c>
      <c r="J17" s="26">
        <v>12</v>
      </c>
      <c r="K17" s="23" t="s">
        <v>7</v>
      </c>
      <c r="L17" s="93"/>
      <c r="M17" s="24">
        <v>20</v>
      </c>
      <c r="N17" s="23" t="s">
        <v>7</v>
      </c>
      <c r="O17" s="26">
        <v>12</v>
      </c>
      <c r="P17" s="23" t="s">
        <v>7</v>
      </c>
      <c r="Q17" s="143"/>
      <c r="R17" s="24">
        <v>20</v>
      </c>
      <c r="S17" s="23" t="s">
        <v>7</v>
      </c>
      <c r="T17" s="26">
        <v>12</v>
      </c>
      <c r="U17" s="23" t="s">
        <v>7</v>
      </c>
      <c r="V17" s="143"/>
      <c r="W17" s="24">
        <v>20</v>
      </c>
      <c r="X17" s="23" t="s">
        <v>7</v>
      </c>
      <c r="Y17" s="26">
        <v>12</v>
      </c>
      <c r="Z17" s="23" t="s">
        <v>7</v>
      </c>
      <c r="AA17" s="71"/>
      <c r="AB17" s="24">
        <v>20</v>
      </c>
      <c r="AC17" s="23" t="s">
        <v>7</v>
      </c>
      <c r="AD17" s="26">
        <v>12</v>
      </c>
      <c r="AE17" s="23" t="s">
        <v>7</v>
      </c>
      <c r="AF17" s="143"/>
      <c r="AG17" s="24">
        <v>20</v>
      </c>
      <c r="AH17" s="23" t="s">
        <v>7</v>
      </c>
      <c r="AI17" s="26">
        <v>12</v>
      </c>
      <c r="AJ17" s="23" t="s">
        <v>7</v>
      </c>
      <c r="AK17" s="143"/>
      <c r="AL17" s="24">
        <v>20</v>
      </c>
      <c r="AM17" s="23" t="s">
        <v>7</v>
      </c>
      <c r="AN17" s="26">
        <v>12</v>
      </c>
      <c r="AO17" s="23" t="s">
        <v>7</v>
      </c>
      <c r="AP17" s="143"/>
      <c r="AQ17" s="24">
        <v>20</v>
      </c>
      <c r="AR17" s="23" t="s">
        <v>7</v>
      </c>
      <c r="AS17" s="26">
        <v>12</v>
      </c>
      <c r="AT17" s="23" t="s">
        <v>7</v>
      </c>
      <c r="AU17" s="143"/>
      <c r="AV17" s="24">
        <v>20</v>
      </c>
      <c r="AW17" s="23" t="s">
        <v>7</v>
      </c>
      <c r="AX17" s="26">
        <v>12</v>
      </c>
      <c r="AY17" s="23" t="s">
        <v>7</v>
      </c>
    </row>
    <row r="18" spans="1:51" ht="15.6" x14ac:dyDescent="0.25">
      <c r="A18" s="1" t="s">
        <v>15</v>
      </c>
      <c r="B18" s="79" t="s">
        <v>81</v>
      </c>
      <c r="C18" s="24">
        <v>8</v>
      </c>
      <c r="D18" s="23" t="s">
        <v>7</v>
      </c>
      <c r="E18" s="26">
        <v>8</v>
      </c>
      <c r="F18" s="23" t="s">
        <v>7</v>
      </c>
      <c r="G18" s="143"/>
      <c r="H18" s="24">
        <v>8</v>
      </c>
      <c r="I18" s="23" t="s">
        <v>7</v>
      </c>
      <c r="J18" s="26">
        <v>8</v>
      </c>
      <c r="K18" s="23" t="s">
        <v>7</v>
      </c>
      <c r="L18" s="93"/>
      <c r="M18" s="24">
        <v>8</v>
      </c>
      <c r="N18" s="23" t="s">
        <v>7</v>
      </c>
      <c r="O18" s="26">
        <v>8</v>
      </c>
      <c r="P18" s="23" t="s">
        <v>7</v>
      </c>
      <c r="Q18" s="143"/>
      <c r="R18" s="24">
        <v>8</v>
      </c>
      <c r="S18" s="23" t="s">
        <v>7</v>
      </c>
      <c r="T18" s="26">
        <v>8</v>
      </c>
      <c r="U18" s="23" t="s">
        <v>7</v>
      </c>
      <c r="V18" s="143"/>
      <c r="W18" s="24">
        <v>8</v>
      </c>
      <c r="X18" s="23" t="s">
        <v>7</v>
      </c>
      <c r="Y18" s="26">
        <v>8</v>
      </c>
      <c r="Z18" s="23" t="s">
        <v>7</v>
      </c>
      <c r="AA18" s="71"/>
      <c r="AB18" s="24">
        <v>8</v>
      </c>
      <c r="AC18" s="23" t="s">
        <v>7</v>
      </c>
      <c r="AD18" s="26">
        <v>8</v>
      </c>
      <c r="AE18" s="23" t="s">
        <v>7</v>
      </c>
      <c r="AF18" s="143"/>
      <c r="AG18" s="24">
        <v>8</v>
      </c>
      <c r="AH18" s="23" t="s">
        <v>7</v>
      </c>
      <c r="AI18" s="26">
        <v>8</v>
      </c>
      <c r="AJ18" s="23" t="s">
        <v>7</v>
      </c>
      <c r="AK18" s="143"/>
      <c r="AL18" s="24">
        <v>8</v>
      </c>
      <c r="AM18" s="23" t="s">
        <v>7</v>
      </c>
      <c r="AN18" s="26">
        <v>8</v>
      </c>
      <c r="AO18" s="23" t="s">
        <v>7</v>
      </c>
      <c r="AP18" s="143"/>
      <c r="AQ18" s="24">
        <v>8</v>
      </c>
      <c r="AR18" s="23" t="s">
        <v>7</v>
      </c>
      <c r="AS18" s="26">
        <v>8</v>
      </c>
      <c r="AT18" s="23" t="s">
        <v>7</v>
      </c>
      <c r="AU18" s="143"/>
      <c r="AV18" s="24">
        <v>8</v>
      </c>
      <c r="AW18" s="23" t="s">
        <v>7</v>
      </c>
      <c r="AX18" s="26">
        <v>8</v>
      </c>
      <c r="AY18" s="23" t="s">
        <v>7</v>
      </c>
    </row>
    <row r="19" spans="1:51" x14ac:dyDescent="0.25">
      <c r="A19" s="5" t="s">
        <v>12</v>
      </c>
      <c r="B19" s="5" t="s">
        <v>16</v>
      </c>
      <c r="C19" s="24">
        <v>200</v>
      </c>
      <c r="D19" s="23" t="s">
        <v>7</v>
      </c>
      <c r="E19" s="26">
        <v>160</v>
      </c>
      <c r="F19" s="23" t="s">
        <v>7</v>
      </c>
      <c r="G19" s="143"/>
      <c r="H19" s="24">
        <v>200</v>
      </c>
      <c r="I19" s="23" t="s">
        <v>7</v>
      </c>
      <c r="J19" s="26">
        <v>160</v>
      </c>
      <c r="K19" s="23" t="s">
        <v>7</v>
      </c>
      <c r="L19" s="93"/>
      <c r="M19" s="24">
        <v>200</v>
      </c>
      <c r="N19" s="23" t="s">
        <v>7</v>
      </c>
      <c r="O19" s="26">
        <v>160</v>
      </c>
      <c r="P19" s="23" t="s">
        <v>7</v>
      </c>
      <c r="Q19" s="143"/>
      <c r="R19" s="24">
        <v>200</v>
      </c>
      <c r="S19" s="23" t="s">
        <v>7</v>
      </c>
      <c r="T19" s="26">
        <v>160</v>
      </c>
      <c r="U19" s="23" t="s">
        <v>7</v>
      </c>
      <c r="V19" s="143"/>
      <c r="W19" s="24">
        <v>200</v>
      </c>
      <c r="X19" s="23" t="s">
        <v>7</v>
      </c>
      <c r="Y19" s="26">
        <v>160</v>
      </c>
      <c r="Z19" s="23" t="s">
        <v>7</v>
      </c>
      <c r="AA19" s="71"/>
      <c r="AB19" s="24">
        <v>200</v>
      </c>
      <c r="AC19" s="23" t="s">
        <v>7</v>
      </c>
      <c r="AD19" s="26">
        <v>160</v>
      </c>
      <c r="AE19" s="23" t="s">
        <v>7</v>
      </c>
      <c r="AF19" s="143"/>
      <c r="AG19" s="24">
        <v>200</v>
      </c>
      <c r="AH19" s="23" t="s">
        <v>7</v>
      </c>
      <c r="AI19" s="26">
        <v>160</v>
      </c>
      <c r="AJ19" s="23" t="s">
        <v>7</v>
      </c>
      <c r="AK19" s="143"/>
      <c r="AL19" s="24">
        <v>200</v>
      </c>
      <c r="AM19" s="23" t="s">
        <v>7</v>
      </c>
      <c r="AN19" s="26">
        <v>160</v>
      </c>
      <c r="AO19" s="23" t="s">
        <v>7</v>
      </c>
      <c r="AP19" s="143"/>
      <c r="AQ19" s="24">
        <v>200</v>
      </c>
      <c r="AR19" s="23" t="s">
        <v>7</v>
      </c>
      <c r="AS19" s="26">
        <v>160</v>
      </c>
      <c r="AT19" s="23" t="s">
        <v>7</v>
      </c>
      <c r="AU19" s="143"/>
      <c r="AV19" s="24">
        <v>200</v>
      </c>
      <c r="AW19" s="23" t="s">
        <v>7</v>
      </c>
      <c r="AX19" s="26">
        <v>160</v>
      </c>
      <c r="AY19" s="23" t="s">
        <v>7</v>
      </c>
    </row>
    <row r="20" spans="1:51" ht="15.6" x14ac:dyDescent="0.25">
      <c r="A20" s="1" t="s">
        <v>17</v>
      </c>
      <c r="B20" s="5" t="s">
        <v>82</v>
      </c>
      <c r="C20" s="24">
        <v>1</v>
      </c>
      <c r="D20" s="23" t="s">
        <v>7</v>
      </c>
      <c r="E20" s="26">
        <v>1</v>
      </c>
      <c r="F20" s="23" t="s">
        <v>7</v>
      </c>
      <c r="G20" s="143"/>
      <c r="H20" s="24">
        <v>1</v>
      </c>
      <c r="I20" s="23" t="s">
        <v>7</v>
      </c>
      <c r="J20" s="26">
        <v>1</v>
      </c>
      <c r="K20" s="23" t="s">
        <v>7</v>
      </c>
      <c r="L20" s="93"/>
      <c r="M20" s="24">
        <v>1</v>
      </c>
      <c r="N20" s="23" t="s">
        <v>7</v>
      </c>
      <c r="O20" s="26">
        <v>1</v>
      </c>
      <c r="P20" s="23" t="s">
        <v>7</v>
      </c>
      <c r="Q20" s="143"/>
      <c r="R20" s="24">
        <v>1</v>
      </c>
      <c r="S20" s="23" t="s">
        <v>7</v>
      </c>
      <c r="T20" s="26">
        <v>1</v>
      </c>
      <c r="U20" s="23" t="s">
        <v>7</v>
      </c>
      <c r="V20" s="143"/>
      <c r="W20" s="24">
        <v>1</v>
      </c>
      <c r="X20" s="23" t="s">
        <v>7</v>
      </c>
      <c r="Y20" s="26">
        <v>1</v>
      </c>
      <c r="Z20" s="23" t="s">
        <v>7</v>
      </c>
      <c r="AA20" s="71"/>
      <c r="AB20" s="24">
        <v>1</v>
      </c>
      <c r="AC20" s="23" t="s">
        <v>7</v>
      </c>
      <c r="AD20" s="26">
        <v>1</v>
      </c>
      <c r="AE20" s="23" t="s">
        <v>7</v>
      </c>
      <c r="AF20" s="143"/>
      <c r="AG20" s="24">
        <v>1</v>
      </c>
      <c r="AH20" s="23" t="s">
        <v>7</v>
      </c>
      <c r="AI20" s="26">
        <v>1</v>
      </c>
      <c r="AJ20" s="23" t="s">
        <v>7</v>
      </c>
      <c r="AK20" s="143"/>
      <c r="AL20" s="24">
        <v>1</v>
      </c>
      <c r="AM20" s="23" t="s">
        <v>7</v>
      </c>
      <c r="AN20" s="26">
        <v>1</v>
      </c>
      <c r="AO20" s="23" t="s">
        <v>7</v>
      </c>
      <c r="AP20" s="143"/>
      <c r="AQ20" s="24">
        <v>1</v>
      </c>
      <c r="AR20" s="23" t="s">
        <v>7</v>
      </c>
      <c r="AS20" s="26">
        <v>1</v>
      </c>
      <c r="AT20" s="23" t="s">
        <v>7</v>
      </c>
      <c r="AU20" s="143"/>
      <c r="AV20" s="24">
        <v>1</v>
      </c>
      <c r="AW20" s="23" t="s">
        <v>7</v>
      </c>
      <c r="AX20" s="26">
        <v>1</v>
      </c>
      <c r="AY20" s="23" t="s">
        <v>7</v>
      </c>
    </row>
    <row r="21" spans="1:51" x14ac:dyDescent="0.25">
      <c r="A21" s="1" t="s">
        <v>19</v>
      </c>
      <c r="B21" s="1" t="s">
        <v>35</v>
      </c>
      <c r="C21" s="24">
        <v>100</v>
      </c>
      <c r="D21" s="23" t="s">
        <v>21</v>
      </c>
      <c r="E21" s="26">
        <v>100</v>
      </c>
      <c r="F21" s="23" t="s">
        <v>21</v>
      </c>
      <c r="G21" s="143"/>
      <c r="H21" s="24">
        <v>100</v>
      </c>
      <c r="I21" s="23" t="s">
        <v>21</v>
      </c>
      <c r="J21" s="26">
        <v>100</v>
      </c>
      <c r="K21" s="23" t="s">
        <v>21</v>
      </c>
      <c r="L21" s="93"/>
      <c r="M21" s="24">
        <v>100</v>
      </c>
      <c r="N21" s="23" t="s">
        <v>21</v>
      </c>
      <c r="O21" s="26">
        <v>100</v>
      </c>
      <c r="P21" s="23" t="s">
        <v>21</v>
      </c>
      <c r="Q21" s="143"/>
      <c r="R21" s="24">
        <v>100</v>
      </c>
      <c r="S21" s="23" t="s">
        <v>21</v>
      </c>
      <c r="T21" s="26">
        <v>100</v>
      </c>
      <c r="U21" s="23" t="s">
        <v>21</v>
      </c>
      <c r="V21" s="143"/>
      <c r="W21" s="24">
        <v>100</v>
      </c>
      <c r="X21" s="23" t="s">
        <v>21</v>
      </c>
      <c r="Y21" s="26">
        <v>100</v>
      </c>
      <c r="Z21" s="23" t="s">
        <v>21</v>
      </c>
      <c r="AA21" s="71"/>
      <c r="AB21" s="24">
        <v>100</v>
      </c>
      <c r="AC21" s="23" t="s">
        <v>21</v>
      </c>
      <c r="AD21" s="26">
        <v>100</v>
      </c>
      <c r="AE21" s="23" t="s">
        <v>21</v>
      </c>
      <c r="AF21" s="143"/>
      <c r="AG21" s="24">
        <v>100</v>
      </c>
      <c r="AH21" s="23" t="s">
        <v>21</v>
      </c>
      <c r="AI21" s="26">
        <v>100</v>
      </c>
      <c r="AJ21" s="23" t="s">
        <v>21</v>
      </c>
      <c r="AK21" s="143"/>
      <c r="AL21" s="24">
        <v>100</v>
      </c>
      <c r="AM21" s="23" t="s">
        <v>21</v>
      </c>
      <c r="AN21" s="26">
        <v>100</v>
      </c>
      <c r="AO21" s="23" t="s">
        <v>21</v>
      </c>
      <c r="AP21" s="143"/>
      <c r="AQ21" s="24">
        <v>100</v>
      </c>
      <c r="AR21" s="23" t="s">
        <v>21</v>
      </c>
      <c r="AS21" s="26">
        <v>100</v>
      </c>
      <c r="AT21" s="23" t="s">
        <v>21</v>
      </c>
      <c r="AU21" s="143"/>
      <c r="AV21" s="24">
        <v>100</v>
      </c>
      <c r="AW21" s="23" t="s">
        <v>21</v>
      </c>
      <c r="AX21" s="26">
        <v>100</v>
      </c>
      <c r="AY21" s="23" t="s">
        <v>21</v>
      </c>
    </row>
    <row r="22" spans="1:51" x14ac:dyDescent="0.25">
      <c r="A22" s="1" t="s">
        <v>34</v>
      </c>
      <c r="B22" s="1" t="s">
        <v>36</v>
      </c>
      <c r="C22" s="24">
        <v>200</v>
      </c>
      <c r="D22" s="23" t="s">
        <v>22</v>
      </c>
      <c r="E22" s="26">
        <v>200</v>
      </c>
      <c r="F22" s="23" t="s">
        <v>22</v>
      </c>
      <c r="G22" s="143"/>
      <c r="H22" s="24">
        <v>200</v>
      </c>
      <c r="I22" s="23" t="s">
        <v>22</v>
      </c>
      <c r="J22" s="26">
        <v>200</v>
      </c>
      <c r="K22" s="23" t="s">
        <v>22</v>
      </c>
      <c r="L22" s="93"/>
      <c r="M22" s="24">
        <v>200</v>
      </c>
      <c r="N22" s="23" t="s">
        <v>22</v>
      </c>
      <c r="O22" s="26">
        <v>200</v>
      </c>
      <c r="P22" s="23" t="s">
        <v>22</v>
      </c>
      <c r="Q22" s="143"/>
      <c r="R22" s="24">
        <v>200</v>
      </c>
      <c r="S22" s="23" t="s">
        <v>22</v>
      </c>
      <c r="T22" s="26">
        <v>200</v>
      </c>
      <c r="U22" s="23" t="s">
        <v>22</v>
      </c>
      <c r="V22" s="143"/>
      <c r="W22" s="24">
        <v>200</v>
      </c>
      <c r="X22" s="23" t="s">
        <v>22</v>
      </c>
      <c r="Y22" s="26">
        <v>200</v>
      </c>
      <c r="Z22" s="23" t="s">
        <v>22</v>
      </c>
      <c r="AA22" s="71"/>
      <c r="AB22" s="24">
        <v>200</v>
      </c>
      <c r="AC22" s="23" t="s">
        <v>22</v>
      </c>
      <c r="AD22" s="26">
        <v>200</v>
      </c>
      <c r="AE22" s="23" t="s">
        <v>22</v>
      </c>
      <c r="AF22" s="143"/>
      <c r="AG22" s="24">
        <v>200</v>
      </c>
      <c r="AH22" s="23" t="s">
        <v>22</v>
      </c>
      <c r="AI22" s="26">
        <v>200</v>
      </c>
      <c r="AJ22" s="23" t="s">
        <v>22</v>
      </c>
      <c r="AK22" s="143"/>
      <c r="AL22" s="24">
        <v>200</v>
      </c>
      <c r="AM22" s="23" t="s">
        <v>22</v>
      </c>
      <c r="AN22" s="26">
        <v>200</v>
      </c>
      <c r="AO22" s="23" t="s">
        <v>22</v>
      </c>
      <c r="AP22" s="143"/>
      <c r="AQ22" s="24">
        <v>200</v>
      </c>
      <c r="AR22" s="23" t="s">
        <v>22</v>
      </c>
      <c r="AS22" s="26">
        <v>200</v>
      </c>
      <c r="AT22" s="23" t="s">
        <v>22</v>
      </c>
      <c r="AU22" s="143"/>
      <c r="AV22" s="24">
        <v>200</v>
      </c>
      <c r="AW22" s="23" t="s">
        <v>22</v>
      </c>
      <c r="AX22" s="26">
        <v>200</v>
      </c>
      <c r="AY22" s="23" t="s">
        <v>22</v>
      </c>
    </row>
    <row r="23" spans="1:51" ht="26.4" x14ac:dyDescent="0.25">
      <c r="A23" s="5" t="s">
        <v>59</v>
      </c>
      <c r="B23" s="80" t="s">
        <v>91</v>
      </c>
      <c r="C23" s="24">
        <v>200</v>
      </c>
      <c r="D23" s="23" t="s">
        <v>60</v>
      </c>
      <c r="E23" s="24">
        <v>200</v>
      </c>
      <c r="F23" s="23"/>
      <c r="G23" s="143"/>
      <c r="H23" s="24">
        <v>200</v>
      </c>
      <c r="I23" s="23" t="s">
        <v>60</v>
      </c>
      <c r="J23" s="24">
        <v>200</v>
      </c>
      <c r="K23" s="23"/>
      <c r="L23" s="143"/>
      <c r="M23" s="24">
        <v>200</v>
      </c>
      <c r="N23" s="23" t="s">
        <v>60</v>
      </c>
      <c r="O23" s="24">
        <v>200</v>
      </c>
      <c r="P23" s="23"/>
      <c r="Q23" s="143"/>
      <c r="R23" s="24">
        <v>200</v>
      </c>
      <c r="S23" s="23" t="s">
        <v>60</v>
      </c>
      <c r="T23" s="24">
        <v>200</v>
      </c>
      <c r="U23" s="23"/>
      <c r="V23" s="143"/>
      <c r="W23" s="24">
        <v>200</v>
      </c>
      <c r="X23" s="23" t="s">
        <v>60</v>
      </c>
      <c r="Y23" s="24">
        <v>200</v>
      </c>
      <c r="Z23" s="23"/>
      <c r="AA23" s="71"/>
      <c r="AB23" s="24">
        <v>200</v>
      </c>
      <c r="AC23" s="23" t="s">
        <v>60</v>
      </c>
      <c r="AD23" s="24">
        <v>200</v>
      </c>
      <c r="AE23" s="23"/>
      <c r="AF23" s="143"/>
      <c r="AG23" s="24">
        <v>200</v>
      </c>
      <c r="AH23" s="23" t="s">
        <v>60</v>
      </c>
      <c r="AI23" s="24">
        <v>200</v>
      </c>
      <c r="AJ23" s="23"/>
      <c r="AK23" s="143"/>
      <c r="AL23" s="24">
        <v>200</v>
      </c>
      <c r="AM23" s="23" t="s">
        <v>60</v>
      </c>
      <c r="AN23" s="24">
        <v>200</v>
      </c>
      <c r="AO23" s="23"/>
      <c r="AP23" s="143"/>
      <c r="AQ23" s="24">
        <v>200</v>
      </c>
      <c r="AR23" s="23" t="s">
        <v>60</v>
      </c>
      <c r="AS23" s="24">
        <v>200</v>
      </c>
      <c r="AT23" s="23"/>
      <c r="AU23" s="143"/>
      <c r="AV23" s="24">
        <v>200</v>
      </c>
      <c r="AW23" s="23" t="s">
        <v>60</v>
      </c>
      <c r="AX23" s="24">
        <v>200</v>
      </c>
      <c r="AY23" s="23"/>
    </row>
    <row r="24" spans="1:51" x14ac:dyDescent="0.25">
      <c r="A24" s="5" t="s">
        <v>65</v>
      </c>
      <c r="B24" s="5" t="s">
        <v>64</v>
      </c>
      <c r="C24" s="24">
        <v>10.59</v>
      </c>
      <c r="D24" s="23" t="s">
        <v>58</v>
      </c>
      <c r="E24" s="24">
        <v>10.59</v>
      </c>
      <c r="F24" s="23"/>
      <c r="G24" s="143"/>
      <c r="H24" s="24">
        <v>10.59</v>
      </c>
      <c r="I24" s="23" t="s">
        <v>58</v>
      </c>
      <c r="J24" s="24">
        <v>10.59</v>
      </c>
      <c r="K24" s="23"/>
      <c r="L24" s="143"/>
      <c r="M24" s="24">
        <v>10.59</v>
      </c>
      <c r="N24" s="23" t="s">
        <v>58</v>
      </c>
      <c r="O24" s="24">
        <v>10.59</v>
      </c>
      <c r="P24" s="23"/>
      <c r="Q24" s="143"/>
      <c r="R24" s="24">
        <v>10.59</v>
      </c>
      <c r="S24" s="23" t="s">
        <v>58</v>
      </c>
      <c r="T24" s="24">
        <v>10.59</v>
      </c>
      <c r="U24" s="23"/>
      <c r="V24" s="143"/>
      <c r="W24" s="24">
        <v>10.59</v>
      </c>
      <c r="X24" s="23" t="s">
        <v>58</v>
      </c>
      <c r="Y24" s="24">
        <v>10.59</v>
      </c>
      <c r="Z24" s="23"/>
      <c r="AA24" s="71"/>
      <c r="AB24" s="24">
        <v>10.59</v>
      </c>
      <c r="AC24" s="23" t="s">
        <v>58</v>
      </c>
      <c r="AD24" s="24">
        <v>10.59</v>
      </c>
      <c r="AE24" s="23"/>
      <c r="AF24" s="143"/>
      <c r="AG24" s="24">
        <v>10.59</v>
      </c>
      <c r="AH24" s="23" t="s">
        <v>58</v>
      </c>
      <c r="AI24" s="24">
        <v>10.59</v>
      </c>
      <c r="AJ24" s="23"/>
      <c r="AK24" s="143"/>
      <c r="AL24" s="24">
        <v>10.59</v>
      </c>
      <c r="AM24" s="23" t="s">
        <v>58</v>
      </c>
      <c r="AN24" s="24">
        <v>10.59</v>
      </c>
      <c r="AO24" s="23"/>
      <c r="AP24" s="143"/>
      <c r="AQ24" s="24">
        <v>10.59</v>
      </c>
      <c r="AR24" s="23" t="s">
        <v>58</v>
      </c>
      <c r="AS24" s="24">
        <v>10.59</v>
      </c>
      <c r="AT24" s="23"/>
      <c r="AU24" s="143"/>
      <c r="AV24" s="24">
        <v>10.59</v>
      </c>
      <c r="AW24" s="23" t="s">
        <v>58</v>
      </c>
      <c r="AX24" s="24">
        <v>10.59</v>
      </c>
      <c r="AY24" s="23"/>
    </row>
    <row r="25" spans="1:51" x14ac:dyDescent="0.25">
      <c r="A25" s="1"/>
      <c r="B25" s="1"/>
      <c r="C25" s="14"/>
      <c r="D25" s="13"/>
      <c r="E25" s="21"/>
      <c r="F25" s="20"/>
      <c r="G25" s="93"/>
      <c r="H25" s="14"/>
      <c r="I25" s="13"/>
      <c r="J25" s="21"/>
      <c r="K25" s="20"/>
      <c r="L25" s="93"/>
      <c r="M25" s="14"/>
      <c r="N25" s="13"/>
      <c r="O25" s="21"/>
      <c r="P25" s="20"/>
      <c r="Q25" s="93"/>
      <c r="R25" s="14"/>
      <c r="S25" s="13"/>
      <c r="T25" s="21"/>
      <c r="U25" s="20"/>
      <c r="V25" s="93"/>
      <c r="W25" s="14"/>
      <c r="X25" s="13"/>
      <c r="Y25" s="21"/>
      <c r="Z25" s="20"/>
      <c r="AA25" s="72"/>
      <c r="AB25" s="14"/>
      <c r="AC25" s="13"/>
      <c r="AD25" s="21"/>
      <c r="AE25" s="20"/>
      <c r="AF25" s="93"/>
      <c r="AG25" s="14"/>
      <c r="AH25" s="13"/>
      <c r="AI25" s="21"/>
      <c r="AJ25" s="20"/>
      <c r="AK25" s="93"/>
      <c r="AL25" s="14"/>
      <c r="AM25" s="13"/>
      <c r="AN25" s="21"/>
      <c r="AO25" s="20"/>
      <c r="AP25" s="93"/>
      <c r="AQ25" s="14"/>
      <c r="AR25" s="13"/>
      <c r="AS25" s="21"/>
      <c r="AT25" s="20"/>
      <c r="AU25" s="93"/>
      <c r="AV25" s="14"/>
      <c r="AW25" s="13"/>
      <c r="AX25" s="21"/>
      <c r="AY25" s="20"/>
    </row>
    <row r="26" spans="1:51" x14ac:dyDescent="0.25">
      <c r="A26" s="4" t="s">
        <v>18</v>
      </c>
      <c r="B26" s="1"/>
      <c r="C26" s="14"/>
      <c r="D26" s="13"/>
      <c r="E26" s="21"/>
      <c r="F26" s="20"/>
      <c r="G26" s="93"/>
      <c r="H26" s="14"/>
      <c r="I26" s="13"/>
      <c r="J26" s="21"/>
      <c r="K26" s="20"/>
      <c r="L26" s="93"/>
      <c r="M26" s="14"/>
      <c r="N26" s="13"/>
      <c r="O26" s="21"/>
      <c r="P26" s="20"/>
      <c r="Q26" s="93"/>
      <c r="R26" s="14"/>
      <c r="S26" s="13"/>
      <c r="T26" s="21"/>
      <c r="U26" s="20"/>
      <c r="V26" s="93"/>
      <c r="W26" s="14"/>
      <c r="X26" s="13"/>
      <c r="Y26" s="21"/>
      <c r="Z26" s="20"/>
      <c r="AA26" s="72"/>
      <c r="AB26" s="14"/>
      <c r="AC26" s="13"/>
      <c r="AD26" s="21"/>
      <c r="AE26" s="20"/>
      <c r="AF26" s="93"/>
      <c r="AG26" s="14"/>
      <c r="AH26" s="13"/>
      <c r="AI26" s="21"/>
      <c r="AJ26" s="20"/>
      <c r="AK26" s="93"/>
      <c r="AL26" s="14"/>
      <c r="AM26" s="13"/>
      <c r="AN26" s="21"/>
      <c r="AO26" s="20"/>
      <c r="AP26" s="93"/>
      <c r="AQ26" s="14"/>
      <c r="AR26" s="13"/>
      <c r="AS26" s="21"/>
      <c r="AT26" s="20"/>
      <c r="AU26" s="93"/>
      <c r="AV26" s="14"/>
      <c r="AW26" s="13"/>
      <c r="AX26" s="21"/>
      <c r="AY26" s="20"/>
    </row>
    <row r="27" spans="1:51" x14ac:dyDescent="0.25">
      <c r="A27" s="1" t="s">
        <v>20</v>
      </c>
      <c r="B27" s="144" t="s">
        <v>99</v>
      </c>
      <c r="C27" s="25">
        <v>1000000</v>
      </c>
      <c r="D27" s="35"/>
      <c r="E27" s="46">
        <v>1000000</v>
      </c>
      <c r="F27" s="23"/>
      <c r="G27" s="143"/>
      <c r="H27" s="145">
        <v>1000000</v>
      </c>
      <c r="I27" s="146"/>
      <c r="J27" s="46">
        <v>1000000</v>
      </c>
      <c r="K27" s="23"/>
      <c r="L27" s="143"/>
      <c r="M27" s="145">
        <v>1000000</v>
      </c>
      <c r="N27" s="146"/>
      <c r="O27" s="46">
        <v>1000000</v>
      </c>
      <c r="P27" s="23"/>
      <c r="Q27" s="143"/>
      <c r="R27" s="145">
        <v>1000000</v>
      </c>
      <c r="S27" s="146"/>
      <c r="T27" s="46">
        <v>1000000</v>
      </c>
      <c r="U27" s="23"/>
      <c r="V27" s="143"/>
      <c r="W27" s="145">
        <v>1000000</v>
      </c>
      <c r="X27" s="146"/>
      <c r="Y27" s="46">
        <v>1000000</v>
      </c>
      <c r="Z27" s="23"/>
      <c r="AA27" s="71"/>
      <c r="AB27" s="145">
        <v>1000000</v>
      </c>
      <c r="AC27" s="146"/>
      <c r="AD27" s="46">
        <v>1000000</v>
      </c>
      <c r="AE27" s="23"/>
      <c r="AF27" s="143"/>
      <c r="AG27" s="145">
        <v>1000000</v>
      </c>
      <c r="AH27" s="146"/>
      <c r="AI27" s="46">
        <v>1000000</v>
      </c>
      <c r="AJ27" s="23"/>
      <c r="AK27" s="143"/>
      <c r="AL27" s="145">
        <v>1000000</v>
      </c>
      <c r="AM27" s="146"/>
      <c r="AN27" s="46">
        <v>1000000</v>
      </c>
      <c r="AO27" s="23"/>
      <c r="AP27" s="143"/>
      <c r="AQ27" s="145">
        <v>1000000</v>
      </c>
      <c r="AR27" s="146"/>
      <c r="AS27" s="46">
        <v>1000000</v>
      </c>
      <c r="AT27" s="23"/>
      <c r="AU27" s="143"/>
      <c r="AV27" s="145">
        <v>1000000</v>
      </c>
      <c r="AW27" s="146"/>
      <c r="AX27" s="46">
        <v>1000000</v>
      </c>
      <c r="AY27" s="23"/>
    </row>
    <row r="28" spans="1:51" x14ac:dyDescent="0.25">
      <c r="A28" s="1"/>
      <c r="B28" s="1"/>
      <c r="C28" s="15"/>
      <c r="D28" s="13"/>
      <c r="E28" s="22"/>
      <c r="F28" s="20"/>
      <c r="G28" s="93"/>
      <c r="H28" s="15"/>
      <c r="I28" s="13"/>
      <c r="J28" s="22"/>
      <c r="K28" s="20"/>
      <c r="L28" s="93"/>
      <c r="M28" s="15"/>
      <c r="N28" s="13"/>
      <c r="O28" s="22"/>
      <c r="P28" s="20"/>
      <c r="Q28" s="93"/>
      <c r="R28" s="15"/>
      <c r="S28" s="13"/>
      <c r="T28" s="22"/>
      <c r="U28" s="20"/>
      <c r="V28" s="93"/>
      <c r="W28" s="15"/>
      <c r="X28" s="13"/>
      <c r="Y28" s="22"/>
      <c r="Z28" s="20"/>
      <c r="AA28" s="72"/>
      <c r="AB28" s="15"/>
      <c r="AC28" s="13"/>
      <c r="AD28" s="22"/>
      <c r="AE28" s="20"/>
      <c r="AF28" s="93"/>
      <c r="AG28" s="15"/>
      <c r="AH28" s="13"/>
      <c r="AI28" s="22"/>
      <c r="AJ28" s="20"/>
      <c r="AK28" s="93"/>
      <c r="AL28" s="15"/>
      <c r="AM28" s="13"/>
      <c r="AN28" s="22"/>
      <c r="AO28" s="20"/>
      <c r="AP28" s="93"/>
      <c r="AQ28" s="15"/>
      <c r="AR28" s="13"/>
      <c r="AS28" s="22"/>
      <c r="AT28" s="20"/>
      <c r="AU28" s="93"/>
      <c r="AV28" s="15"/>
      <c r="AW28" s="13"/>
      <c r="AX28" s="22"/>
      <c r="AY28" s="20"/>
    </row>
    <row r="29" spans="1:51" x14ac:dyDescent="0.25">
      <c r="A29" s="4" t="s">
        <v>42</v>
      </c>
      <c r="B29" s="1"/>
      <c r="C29" s="14"/>
      <c r="D29" s="13"/>
      <c r="E29" s="21"/>
      <c r="F29" s="20"/>
      <c r="G29" s="93"/>
      <c r="H29" s="14"/>
      <c r="I29" s="13"/>
      <c r="J29" s="21"/>
      <c r="K29" s="20"/>
      <c r="L29" s="93"/>
      <c r="M29" s="14"/>
      <c r="N29" s="13"/>
      <c r="O29" s="21"/>
      <c r="P29" s="20"/>
      <c r="Q29" s="93"/>
      <c r="R29" s="14"/>
      <c r="S29" s="13"/>
      <c r="T29" s="21"/>
      <c r="U29" s="20"/>
      <c r="V29" s="93"/>
      <c r="W29" s="14"/>
      <c r="X29" s="13"/>
      <c r="Y29" s="21"/>
      <c r="Z29" s="20"/>
      <c r="AA29" s="72"/>
      <c r="AB29" s="14"/>
      <c r="AC29" s="13"/>
      <c r="AD29" s="21"/>
      <c r="AE29" s="20"/>
      <c r="AF29" s="93"/>
      <c r="AG29" s="14"/>
      <c r="AH29" s="13"/>
      <c r="AI29" s="21"/>
      <c r="AJ29" s="20"/>
      <c r="AK29" s="93"/>
      <c r="AL29" s="14"/>
      <c r="AM29" s="13"/>
      <c r="AN29" s="21"/>
      <c r="AO29" s="20"/>
      <c r="AP29" s="93"/>
      <c r="AQ29" s="14"/>
      <c r="AR29" s="13"/>
      <c r="AS29" s="21"/>
      <c r="AT29" s="20"/>
      <c r="AU29" s="93"/>
      <c r="AV29" s="14"/>
      <c r="AW29" s="13"/>
      <c r="AX29" s="21"/>
      <c r="AY29" s="20"/>
    </row>
    <row r="30" spans="1:51" x14ac:dyDescent="0.25">
      <c r="A30" s="5" t="s">
        <v>31</v>
      </c>
      <c r="B30" s="5" t="s">
        <v>98</v>
      </c>
      <c r="C30" s="88">
        <f>(C23*365)*(C24*3.78/453592)</f>
        <v>6.4423636219333682</v>
      </c>
      <c r="D30" s="89" t="s">
        <v>23</v>
      </c>
      <c r="E30" s="90">
        <f>(E23*365)*(E24*3.78/453592)</f>
        <v>6.4423636219333682</v>
      </c>
      <c r="F30" s="18" t="s">
        <v>23</v>
      </c>
      <c r="G30" s="143"/>
      <c r="H30" s="90">
        <f>(H23*365)*(H24*3.78/453592)</f>
        <v>6.4423636219333682</v>
      </c>
      <c r="I30" s="91" t="s">
        <v>23</v>
      </c>
      <c r="J30" s="90">
        <f>(J23*365)*(J24*3.78/453592)</f>
        <v>6.4423636219333682</v>
      </c>
      <c r="K30" s="18" t="s">
        <v>23</v>
      </c>
      <c r="L30" s="143"/>
      <c r="M30" s="90">
        <f>(M23*365)*(M24*3.78/453592)</f>
        <v>6.4423636219333682</v>
      </c>
      <c r="N30" s="91" t="s">
        <v>23</v>
      </c>
      <c r="O30" s="90">
        <f>(O23*365)*(O24*3.78/453592)</f>
        <v>6.4423636219333682</v>
      </c>
      <c r="P30" s="18" t="s">
        <v>23</v>
      </c>
      <c r="Q30" s="143"/>
      <c r="R30" s="90">
        <f>(R23*365)*(R24*3.78/453592)</f>
        <v>6.4423636219333682</v>
      </c>
      <c r="S30" s="91" t="s">
        <v>23</v>
      </c>
      <c r="T30" s="90">
        <f>(T23*365)*(T24*3.78/453592)</f>
        <v>6.4423636219333682</v>
      </c>
      <c r="U30" s="18" t="s">
        <v>23</v>
      </c>
      <c r="V30" s="143"/>
      <c r="W30" s="90">
        <f>(W23*365)*(W24*3.78/453592)</f>
        <v>6.4423636219333682</v>
      </c>
      <c r="X30" s="91" t="s">
        <v>23</v>
      </c>
      <c r="Y30" s="90">
        <f>(Y23*365)*(Y24*3.78/453592)</f>
        <v>6.4423636219333682</v>
      </c>
      <c r="Z30" s="18" t="s">
        <v>23</v>
      </c>
      <c r="AA30" s="37"/>
      <c r="AB30" s="90">
        <f>(AB23*365)*(AB24*3.78/453592)</f>
        <v>6.4423636219333682</v>
      </c>
      <c r="AC30" s="91" t="s">
        <v>23</v>
      </c>
      <c r="AD30" s="90">
        <f>(AD23*365)*(AD24*3.78/453592)</f>
        <v>6.4423636219333682</v>
      </c>
      <c r="AE30" s="18" t="s">
        <v>23</v>
      </c>
      <c r="AF30" s="143"/>
      <c r="AG30" s="90">
        <f>(AG23*365)*(AG24*3.78/453592)</f>
        <v>6.4423636219333682</v>
      </c>
      <c r="AH30" s="91" t="s">
        <v>23</v>
      </c>
      <c r="AI30" s="90">
        <f>(AI23*365)*(AI24*3.78/453592)</f>
        <v>6.4423636219333682</v>
      </c>
      <c r="AJ30" s="18" t="s">
        <v>23</v>
      </c>
      <c r="AK30" s="143"/>
      <c r="AL30" s="90">
        <f>(AL23*365)*(AL24*3.78/453592)</f>
        <v>6.4423636219333682</v>
      </c>
      <c r="AM30" s="91" t="s">
        <v>23</v>
      </c>
      <c r="AN30" s="90">
        <f>(AN23*365)*(AN24*3.78/453592)</f>
        <v>6.4423636219333682</v>
      </c>
      <c r="AO30" s="18" t="s">
        <v>23</v>
      </c>
      <c r="AP30" s="143"/>
      <c r="AQ30" s="90">
        <f>(AQ23*365)*(AQ24*3.78/453592)</f>
        <v>6.4423636219333682</v>
      </c>
      <c r="AR30" s="91" t="s">
        <v>23</v>
      </c>
      <c r="AS30" s="90">
        <f>(AS23*365)*(AS24*3.78/453592)</f>
        <v>6.4423636219333682</v>
      </c>
      <c r="AT30" s="18" t="s">
        <v>23</v>
      </c>
      <c r="AU30" s="143"/>
      <c r="AV30" s="90">
        <f>(AV23*365)*(AV24*3.78/453592)</f>
        <v>6.4423636219333682</v>
      </c>
      <c r="AW30" s="91" t="s">
        <v>23</v>
      </c>
      <c r="AX30" s="90">
        <f>(AX23*365)*(AX24*3.78/453592)</f>
        <v>6.4423636219333682</v>
      </c>
      <c r="AY30" s="18" t="s">
        <v>23</v>
      </c>
    </row>
    <row r="31" spans="1:51" x14ac:dyDescent="0.25">
      <c r="A31" s="1" t="s">
        <v>24</v>
      </c>
      <c r="B31" s="1" t="s">
        <v>33</v>
      </c>
      <c r="C31" s="88">
        <f>(C16)*(C17)*(C18)*(C21)</f>
        <v>720000</v>
      </c>
      <c r="D31" s="89" t="s">
        <v>25</v>
      </c>
      <c r="E31" s="90">
        <f>(E16)*(E17)*(E18)*(E21)</f>
        <v>432000</v>
      </c>
      <c r="F31" s="18" t="s">
        <v>25</v>
      </c>
      <c r="G31" s="143"/>
      <c r="H31" s="90">
        <f>(H16)*(H17)*(H18)*(H21)</f>
        <v>720000</v>
      </c>
      <c r="I31" s="91" t="s">
        <v>25</v>
      </c>
      <c r="J31" s="90">
        <f>(J16)*(J17)*(J18)*(J21)</f>
        <v>432000</v>
      </c>
      <c r="K31" s="18" t="s">
        <v>25</v>
      </c>
      <c r="L31" s="143"/>
      <c r="M31" s="90">
        <f>(M16)*(M17)*(M18)*(M21)</f>
        <v>720000</v>
      </c>
      <c r="N31" s="91" t="s">
        <v>25</v>
      </c>
      <c r="O31" s="90">
        <f>(O16)*(O17)*(O18)*(O21)</f>
        <v>432000</v>
      </c>
      <c r="P31" s="18" t="s">
        <v>25</v>
      </c>
      <c r="Q31" s="143"/>
      <c r="R31" s="90">
        <f>(R16)*(R17)*(R18)*(R21)</f>
        <v>720000</v>
      </c>
      <c r="S31" s="91" t="s">
        <v>25</v>
      </c>
      <c r="T31" s="90">
        <f>(T16)*(T17)*(T18)*(T21)</f>
        <v>432000</v>
      </c>
      <c r="U31" s="18" t="s">
        <v>25</v>
      </c>
      <c r="V31" s="143"/>
      <c r="W31" s="90">
        <f>(W16)*(W17)*(W18)*(W21)</f>
        <v>720000</v>
      </c>
      <c r="X31" s="91" t="s">
        <v>25</v>
      </c>
      <c r="Y31" s="90">
        <f>(Y16)*(Y17)*(Y18)*(Y21)</f>
        <v>432000</v>
      </c>
      <c r="Z31" s="18" t="s">
        <v>25</v>
      </c>
      <c r="AA31" s="37"/>
      <c r="AB31" s="90">
        <f>(AB16)*(AB17)*(AB18)*(AB21)</f>
        <v>720000</v>
      </c>
      <c r="AC31" s="91" t="s">
        <v>25</v>
      </c>
      <c r="AD31" s="90">
        <f>(AD16)*(AD17)*(AD18)*(AD21)</f>
        <v>432000</v>
      </c>
      <c r="AE31" s="18" t="s">
        <v>25</v>
      </c>
      <c r="AF31" s="143"/>
      <c r="AG31" s="90">
        <f>(AG16)*(AG17)*(AG18)*(AG21)</f>
        <v>720000</v>
      </c>
      <c r="AH31" s="91" t="s">
        <v>25</v>
      </c>
      <c r="AI31" s="90">
        <f>(AI16)*(AI17)*(AI18)*(AI21)</f>
        <v>432000</v>
      </c>
      <c r="AJ31" s="18" t="s">
        <v>25</v>
      </c>
      <c r="AK31" s="143"/>
      <c r="AL31" s="90">
        <f>(AL16)*(AL17)*(AL18)*(AL21)</f>
        <v>720000</v>
      </c>
      <c r="AM31" s="91" t="s">
        <v>25</v>
      </c>
      <c r="AN31" s="90">
        <f>(AN16)*(AN17)*(AN18)*(AN21)</f>
        <v>432000</v>
      </c>
      <c r="AO31" s="18" t="s">
        <v>25</v>
      </c>
      <c r="AP31" s="143"/>
      <c r="AQ31" s="90">
        <f>(AQ16)*(AQ17)*(AQ18)*(AQ21)</f>
        <v>720000</v>
      </c>
      <c r="AR31" s="91" t="s">
        <v>25</v>
      </c>
      <c r="AS31" s="90">
        <f>(AS16)*(AS17)*(AS18)*(AS21)</f>
        <v>432000</v>
      </c>
      <c r="AT31" s="18" t="s">
        <v>25</v>
      </c>
      <c r="AU31" s="143"/>
      <c r="AV31" s="90">
        <f>(AV16)*(AV17)*(AV18)*(AV21)</f>
        <v>720000</v>
      </c>
      <c r="AW31" s="91" t="s">
        <v>25</v>
      </c>
      <c r="AX31" s="90">
        <f>(AX16)*(AX17)*(AX18)*(AX21)</f>
        <v>432000</v>
      </c>
      <c r="AY31" s="18" t="s">
        <v>25</v>
      </c>
    </row>
    <row r="32" spans="1:51" x14ac:dyDescent="0.25">
      <c r="A32" s="1" t="s">
        <v>26</v>
      </c>
      <c r="B32" s="5" t="s">
        <v>44</v>
      </c>
      <c r="C32" s="90">
        <f>((C15)*(C19)+(0.0875)*(C19)*(C19))*(C20)*(C21)</f>
        <v>790000</v>
      </c>
      <c r="D32" s="91" t="s">
        <v>25</v>
      </c>
      <c r="E32" s="90">
        <f>((E15)*(E19)+(0.0875)*(E19)*(E19))*(E20)*(E21)</f>
        <v>576000</v>
      </c>
      <c r="F32" s="18" t="s">
        <v>25</v>
      </c>
      <c r="G32" s="143"/>
      <c r="H32" s="90">
        <f>((H15)*(H19)+(0.0875)*(H19)*(H19))*(H20)*(H21)</f>
        <v>790000</v>
      </c>
      <c r="I32" s="91" t="s">
        <v>25</v>
      </c>
      <c r="J32" s="90">
        <f>((J15)*(J19)+(0.0875)*(J19)*(J19))*(J20)*(J21)</f>
        <v>576000</v>
      </c>
      <c r="K32" s="18" t="s">
        <v>25</v>
      </c>
      <c r="L32" s="143"/>
      <c r="M32" s="90">
        <f>((M15)*(M19)+(0.0875)*(M19)*(M19))*(M20)*(M21)</f>
        <v>790000</v>
      </c>
      <c r="N32" s="91" t="s">
        <v>25</v>
      </c>
      <c r="O32" s="90">
        <f>((O15)*(O19)+(0.0875)*(O19)*(O19))*(O20)*(O21)</f>
        <v>576000</v>
      </c>
      <c r="P32" s="18" t="s">
        <v>25</v>
      </c>
      <c r="Q32" s="143"/>
      <c r="R32" s="90">
        <f>((R15)*(R19)+(0.0875)*(R19)*(R19))*(R20)*(R21)</f>
        <v>790000</v>
      </c>
      <c r="S32" s="91" t="s">
        <v>25</v>
      </c>
      <c r="T32" s="90">
        <f>((T15)*(T19)+(0.0875)*(T19)*(T19))*(T20)*(T21)</f>
        <v>576000</v>
      </c>
      <c r="U32" s="18" t="s">
        <v>25</v>
      </c>
      <c r="V32" s="143"/>
      <c r="W32" s="90">
        <f>((W15)*(W19)+(0.0875)*(W19)*(W19))*(W20)*(W21)</f>
        <v>790000</v>
      </c>
      <c r="X32" s="91" t="s">
        <v>25</v>
      </c>
      <c r="Y32" s="90">
        <f>((Y15)*(Y19)+(0.0875)*(Y19)*(Y19))*(Y20)*(Y21)</f>
        <v>576000</v>
      </c>
      <c r="Z32" s="18" t="s">
        <v>25</v>
      </c>
      <c r="AA32" s="37"/>
      <c r="AB32" s="90">
        <f>((AB15)*(AB19)+(0.0875)*(AB19)*(AB19))*(AB20)*(AB21)</f>
        <v>790000</v>
      </c>
      <c r="AC32" s="91" t="s">
        <v>25</v>
      </c>
      <c r="AD32" s="90">
        <f>((AD15)*(AD19)+(0.0875)*(AD19)*(AD19))*(AD20)*(AD21)</f>
        <v>576000</v>
      </c>
      <c r="AE32" s="18" t="s">
        <v>25</v>
      </c>
      <c r="AF32" s="143"/>
      <c r="AG32" s="90">
        <f>((AG15)*(AG19)+(0.0875)*(AG19)*(AG19))*(AG20)*(AG21)</f>
        <v>790000</v>
      </c>
      <c r="AH32" s="91" t="s">
        <v>25</v>
      </c>
      <c r="AI32" s="90">
        <f>((AI15)*(AI19)+(0.0875)*(AI19)*(AI19))*(AI20)*(AI21)</f>
        <v>576000</v>
      </c>
      <c r="AJ32" s="18" t="s">
        <v>25</v>
      </c>
      <c r="AK32" s="143"/>
      <c r="AL32" s="90">
        <f>((AL15)*(AL19)+(0.0875)*(AL19)*(AL19))*(AL20)*(AL21)</f>
        <v>790000</v>
      </c>
      <c r="AM32" s="91" t="s">
        <v>25</v>
      </c>
      <c r="AN32" s="90">
        <f>((AN15)*(AN19)+(0.0875)*(AN19)*(AN19))*(AN20)*(AN21)</f>
        <v>576000</v>
      </c>
      <c r="AO32" s="18" t="s">
        <v>25</v>
      </c>
      <c r="AP32" s="143"/>
      <c r="AQ32" s="90">
        <f>((AQ15)*(AQ19)+(0.0875)*(AQ19)*(AQ19))*(AQ20)*(AQ21)</f>
        <v>790000</v>
      </c>
      <c r="AR32" s="91" t="s">
        <v>25</v>
      </c>
      <c r="AS32" s="90">
        <f>((AS15)*(AS19)+(0.0875)*(AS19)*(AS19))*(AS20)*(AS21)</f>
        <v>576000</v>
      </c>
      <c r="AT32" s="18" t="s">
        <v>25</v>
      </c>
      <c r="AU32" s="143"/>
      <c r="AV32" s="90">
        <f>((AV15)*(AV19)+(0.0875)*(AV19)*(AV19))*(AV20)*(AV21)</f>
        <v>790000</v>
      </c>
      <c r="AW32" s="91" t="s">
        <v>25</v>
      </c>
      <c r="AX32" s="90">
        <f>((AX15)*(AX19)+(0.0875)*(AX19)*(AX19))*(AX20)*(AX21)</f>
        <v>576000</v>
      </c>
      <c r="AY32" s="18" t="s">
        <v>25</v>
      </c>
    </row>
    <row r="33" spans="1:51" x14ac:dyDescent="0.25">
      <c r="A33" s="1" t="s">
        <v>27</v>
      </c>
      <c r="B33" s="5" t="s">
        <v>38</v>
      </c>
      <c r="C33" s="88">
        <f>((C31)+(C32))*((C22)/(C27))</f>
        <v>302</v>
      </c>
      <c r="D33" s="89" t="s">
        <v>25</v>
      </c>
      <c r="E33" s="90">
        <f>((E31)+(E32))*((E22)/(E27))</f>
        <v>201.60000000000002</v>
      </c>
      <c r="F33" s="18" t="s">
        <v>25</v>
      </c>
      <c r="G33" s="143"/>
      <c r="H33" s="90">
        <f>((H31)+(H32))*((H22)/(H27))</f>
        <v>302</v>
      </c>
      <c r="I33" s="91" t="s">
        <v>25</v>
      </c>
      <c r="J33" s="90">
        <f>((J31)+(J32))*((J22)/(J27))</f>
        <v>201.60000000000002</v>
      </c>
      <c r="K33" s="18" t="s">
        <v>25</v>
      </c>
      <c r="L33" s="143"/>
      <c r="M33" s="90">
        <f>((M31)+(M32))*((M22)/(M27))</f>
        <v>302</v>
      </c>
      <c r="N33" s="91" t="s">
        <v>25</v>
      </c>
      <c r="O33" s="90">
        <f>((O31)+(O32))*((O22)/(O27))</f>
        <v>201.60000000000002</v>
      </c>
      <c r="P33" s="18" t="s">
        <v>25</v>
      </c>
      <c r="Q33" s="143"/>
      <c r="R33" s="90">
        <f>((R31)+(R32))*((R22)/(R27))</f>
        <v>302</v>
      </c>
      <c r="S33" s="91" t="s">
        <v>25</v>
      </c>
      <c r="T33" s="90">
        <f>((T31)+(T32))*((T22)/(T27))</f>
        <v>201.60000000000002</v>
      </c>
      <c r="U33" s="18" t="s">
        <v>25</v>
      </c>
      <c r="V33" s="143"/>
      <c r="W33" s="90">
        <f>((W31)+(W32))*((W22)/(W27))</f>
        <v>302</v>
      </c>
      <c r="X33" s="91" t="s">
        <v>25</v>
      </c>
      <c r="Y33" s="90">
        <f>((Y31)+(Y32))*((Y22)/(Y27))</f>
        <v>201.60000000000002</v>
      </c>
      <c r="Z33" s="18" t="s">
        <v>25</v>
      </c>
      <c r="AA33" s="37"/>
      <c r="AB33" s="90">
        <f>((AB31)+(AB32))*((AB22)/(AB27))</f>
        <v>302</v>
      </c>
      <c r="AC33" s="91" t="s">
        <v>25</v>
      </c>
      <c r="AD33" s="90">
        <f>((AD31)+(AD32))*((AD22)/(AD27))</f>
        <v>201.60000000000002</v>
      </c>
      <c r="AE33" s="18" t="s">
        <v>25</v>
      </c>
      <c r="AF33" s="143"/>
      <c r="AG33" s="90">
        <f>((AG31)+(AG32))*((AG22)/(AG27))</f>
        <v>302</v>
      </c>
      <c r="AH33" s="91" t="s">
        <v>25</v>
      </c>
      <c r="AI33" s="90">
        <f>((AI31)+(AI32))*((AI22)/(AI27))</f>
        <v>201.60000000000002</v>
      </c>
      <c r="AJ33" s="18" t="s">
        <v>25</v>
      </c>
      <c r="AK33" s="143"/>
      <c r="AL33" s="90">
        <f>((AL31)+(AL32))*((AL22)/(AL27))</f>
        <v>302</v>
      </c>
      <c r="AM33" s="91" t="s">
        <v>25</v>
      </c>
      <c r="AN33" s="90">
        <f>((AN31)+(AN32))*((AN22)/(AN27))</f>
        <v>201.60000000000002</v>
      </c>
      <c r="AO33" s="18" t="s">
        <v>25</v>
      </c>
      <c r="AP33" s="143"/>
      <c r="AQ33" s="90">
        <f>((AQ31)+(AQ32))*((AQ22)/(AQ27))</f>
        <v>302</v>
      </c>
      <c r="AR33" s="91" t="s">
        <v>25</v>
      </c>
      <c r="AS33" s="90">
        <f>((AS31)+(AS32))*((AS22)/(AS27))</f>
        <v>201.60000000000002</v>
      </c>
      <c r="AT33" s="18" t="s">
        <v>25</v>
      </c>
      <c r="AU33" s="143"/>
      <c r="AV33" s="90">
        <f>((AV31)+(AV32))*((AV22)/(AV27))</f>
        <v>302</v>
      </c>
      <c r="AW33" s="91" t="s">
        <v>25</v>
      </c>
      <c r="AX33" s="90">
        <f>((AX31)+(AX32))*((AX22)/(AX27))</f>
        <v>201.60000000000002</v>
      </c>
      <c r="AY33" s="18" t="s">
        <v>25</v>
      </c>
    </row>
    <row r="34" spans="1:51" x14ac:dyDescent="0.25">
      <c r="A34" s="1" t="s">
        <v>8</v>
      </c>
      <c r="B34" s="1"/>
      <c r="C34" s="16" t="s">
        <v>8</v>
      </c>
      <c r="D34" s="17" t="s">
        <v>8</v>
      </c>
      <c r="E34" s="48" t="s">
        <v>8</v>
      </c>
      <c r="F34" s="18" t="s">
        <v>8</v>
      </c>
      <c r="G34" s="143"/>
      <c r="H34" s="48" t="s">
        <v>8</v>
      </c>
      <c r="I34" s="18" t="s">
        <v>8</v>
      </c>
      <c r="J34" s="48" t="s">
        <v>8</v>
      </c>
      <c r="K34" s="18" t="s">
        <v>8</v>
      </c>
      <c r="L34" s="143"/>
      <c r="M34" s="48" t="s">
        <v>8</v>
      </c>
      <c r="N34" s="18" t="s">
        <v>8</v>
      </c>
      <c r="O34" s="48" t="s">
        <v>8</v>
      </c>
      <c r="P34" s="18" t="s">
        <v>8</v>
      </c>
      <c r="Q34" s="143"/>
      <c r="R34" s="48" t="s">
        <v>8</v>
      </c>
      <c r="S34" s="18" t="s">
        <v>8</v>
      </c>
      <c r="T34" s="48" t="s">
        <v>8</v>
      </c>
      <c r="U34" s="18" t="s">
        <v>8</v>
      </c>
      <c r="V34" s="143"/>
      <c r="W34" s="48" t="s">
        <v>8</v>
      </c>
      <c r="X34" s="18" t="s">
        <v>8</v>
      </c>
      <c r="Y34" s="48" t="s">
        <v>8</v>
      </c>
      <c r="Z34" s="18" t="s">
        <v>8</v>
      </c>
      <c r="AA34" s="37"/>
      <c r="AB34" s="48" t="s">
        <v>8</v>
      </c>
      <c r="AC34" s="18" t="s">
        <v>8</v>
      </c>
      <c r="AD34" s="48" t="s">
        <v>8</v>
      </c>
      <c r="AE34" s="18" t="s">
        <v>8</v>
      </c>
      <c r="AF34" s="143"/>
      <c r="AG34" s="48" t="s">
        <v>8</v>
      </c>
      <c r="AH34" s="18" t="s">
        <v>8</v>
      </c>
      <c r="AI34" s="48" t="s">
        <v>8</v>
      </c>
      <c r="AJ34" s="18" t="s">
        <v>8</v>
      </c>
      <c r="AK34" s="143"/>
      <c r="AL34" s="48" t="s">
        <v>8</v>
      </c>
      <c r="AM34" s="18" t="s">
        <v>8</v>
      </c>
      <c r="AN34" s="48" t="s">
        <v>8</v>
      </c>
      <c r="AO34" s="18" t="s">
        <v>8</v>
      </c>
      <c r="AP34" s="143"/>
      <c r="AQ34" s="48" t="s">
        <v>8</v>
      </c>
      <c r="AR34" s="18" t="s">
        <v>8</v>
      </c>
      <c r="AS34" s="48" t="s">
        <v>8</v>
      </c>
      <c r="AT34" s="18" t="s">
        <v>8</v>
      </c>
      <c r="AU34" s="143"/>
      <c r="AV34" s="48" t="s">
        <v>8</v>
      </c>
      <c r="AW34" s="18" t="s">
        <v>8</v>
      </c>
      <c r="AX34" s="48" t="s">
        <v>8</v>
      </c>
      <c r="AY34" s="18" t="s">
        <v>8</v>
      </c>
    </row>
    <row r="35" spans="1:51" x14ac:dyDescent="0.25">
      <c r="A35" s="4" t="s">
        <v>57</v>
      </c>
      <c r="B35" s="1"/>
      <c r="C35" s="16"/>
      <c r="D35" s="17"/>
      <c r="E35" s="48"/>
      <c r="F35" s="18"/>
      <c r="G35" s="143"/>
      <c r="H35" s="48"/>
      <c r="I35" s="18"/>
      <c r="J35" s="48"/>
      <c r="K35" s="18"/>
      <c r="L35" s="143"/>
      <c r="M35" s="48"/>
      <c r="N35" s="18"/>
      <c r="O35" s="48"/>
      <c r="P35" s="18"/>
      <c r="Q35" s="143"/>
      <c r="R35" s="48"/>
      <c r="S35" s="18"/>
      <c r="T35" s="48"/>
      <c r="U35" s="18"/>
      <c r="V35" s="143"/>
      <c r="W35" s="48"/>
      <c r="X35" s="18"/>
      <c r="Y35" s="48"/>
      <c r="Z35" s="18"/>
      <c r="AA35" s="37"/>
      <c r="AB35" s="48"/>
      <c r="AC35" s="18"/>
      <c r="AD35" s="48"/>
      <c r="AE35" s="18"/>
      <c r="AF35" s="143"/>
      <c r="AG35" s="48"/>
      <c r="AH35" s="18"/>
      <c r="AI35" s="48"/>
      <c r="AJ35" s="18"/>
      <c r="AK35" s="143"/>
      <c r="AL35" s="48"/>
      <c r="AM35" s="18"/>
      <c r="AN35" s="48"/>
      <c r="AO35" s="18"/>
      <c r="AP35" s="143"/>
      <c r="AQ35" s="48"/>
      <c r="AR35" s="18"/>
      <c r="AS35" s="48"/>
      <c r="AT35" s="18"/>
      <c r="AU35" s="143"/>
      <c r="AV35" s="48"/>
      <c r="AW35" s="18"/>
      <c r="AX35" s="48"/>
      <c r="AY35" s="18"/>
    </row>
    <row r="36" spans="1:51" x14ac:dyDescent="0.25">
      <c r="A36" s="6" t="s">
        <v>28</v>
      </c>
      <c r="B36" s="6" t="s">
        <v>32</v>
      </c>
      <c r="C36" s="31">
        <f>(C33)/(C30)</f>
        <v>46.877204970521227</v>
      </c>
      <c r="D36" s="19" t="s">
        <v>29</v>
      </c>
      <c r="E36" s="31">
        <f>(E33)/(E30)</f>
        <v>31.292862655818144</v>
      </c>
      <c r="F36" s="19" t="s">
        <v>29</v>
      </c>
      <c r="G36" s="143"/>
      <c r="H36" s="31">
        <f>(H33)/(H30)</f>
        <v>46.877204970521227</v>
      </c>
      <c r="I36" s="19" t="s">
        <v>29</v>
      </c>
      <c r="J36" s="31">
        <f>(J33)/(J30)</f>
        <v>31.292862655818144</v>
      </c>
      <c r="K36" s="19" t="s">
        <v>29</v>
      </c>
      <c r="L36" s="143"/>
      <c r="M36" s="31">
        <f>(M33)/(M30)</f>
        <v>46.877204970521227</v>
      </c>
      <c r="N36" s="19" t="s">
        <v>29</v>
      </c>
      <c r="O36" s="31">
        <f>(O33)/(O30)</f>
        <v>31.292862655818144</v>
      </c>
      <c r="P36" s="19" t="s">
        <v>29</v>
      </c>
      <c r="Q36" s="143"/>
      <c r="R36" s="31">
        <f>(R33)/(R30)</f>
        <v>46.877204970521227</v>
      </c>
      <c r="S36" s="19" t="s">
        <v>29</v>
      </c>
      <c r="T36" s="31">
        <f>(T33)/(T30)</f>
        <v>31.292862655818144</v>
      </c>
      <c r="U36" s="19" t="s">
        <v>29</v>
      </c>
      <c r="V36" s="143"/>
      <c r="W36" s="31">
        <f>(W33)/(W30)</f>
        <v>46.877204970521227</v>
      </c>
      <c r="X36" s="19" t="s">
        <v>29</v>
      </c>
      <c r="Y36" s="31">
        <f>(Y33)/(Y30)</f>
        <v>31.292862655818144</v>
      </c>
      <c r="Z36" s="19" t="s">
        <v>29</v>
      </c>
      <c r="AA36" s="147"/>
      <c r="AB36" s="31">
        <f>(AB33)/(AB30)</f>
        <v>46.877204970521227</v>
      </c>
      <c r="AC36" s="19" t="s">
        <v>29</v>
      </c>
      <c r="AD36" s="31">
        <f>(AD33)/(AD30)</f>
        <v>31.292862655818144</v>
      </c>
      <c r="AE36" s="19" t="s">
        <v>29</v>
      </c>
      <c r="AF36" s="143"/>
      <c r="AG36" s="31">
        <f>(AG33)/(AG30)</f>
        <v>46.877204970521227</v>
      </c>
      <c r="AH36" s="19" t="s">
        <v>29</v>
      </c>
      <c r="AI36" s="31">
        <f>(AI33)/(AI30)</f>
        <v>31.292862655818144</v>
      </c>
      <c r="AJ36" s="19" t="s">
        <v>29</v>
      </c>
      <c r="AK36" s="143"/>
      <c r="AL36" s="31">
        <f>(AL33)/(AL30)</f>
        <v>46.877204970521227</v>
      </c>
      <c r="AM36" s="19" t="s">
        <v>29</v>
      </c>
      <c r="AN36" s="31">
        <f>(AN33)/(AN30)</f>
        <v>31.292862655818144</v>
      </c>
      <c r="AO36" s="19" t="s">
        <v>29</v>
      </c>
      <c r="AP36" s="143"/>
      <c r="AQ36" s="31">
        <f>(AQ33)/(AQ30)</f>
        <v>46.877204970521227</v>
      </c>
      <c r="AR36" s="19" t="s">
        <v>29</v>
      </c>
      <c r="AS36" s="31">
        <f>(AS33)/(AS30)</f>
        <v>31.292862655818144</v>
      </c>
      <c r="AT36" s="19" t="s">
        <v>29</v>
      </c>
      <c r="AU36" s="143"/>
      <c r="AV36" s="31">
        <f>(AV33)/(AV30)</f>
        <v>46.877204970521227</v>
      </c>
      <c r="AW36" s="19" t="s">
        <v>29</v>
      </c>
      <c r="AX36" s="31">
        <f>(AX33)/(AX30)</f>
        <v>31.292862655818144</v>
      </c>
      <c r="AY36" s="19" t="s">
        <v>29</v>
      </c>
    </row>
    <row r="37" spans="1:51" x14ac:dyDescent="0.25">
      <c r="A37" s="28"/>
      <c r="B37" s="28"/>
      <c r="C37" s="28" t="s">
        <v>8</v>
      </c>
      <c r="D37" s="28" t="s">
        <v>8</v>
      </c>
      <c r="AB37" s="28" t="s">
        <v>8</v>
      </c>
      <c r="AC37" s="28" t="s">
        <v>8</v>
      </c>
    </row>
    <row r="38" spans="1:51" x14ac:dyDescent="0.25">
      <c r="A38" s="6" t="s">
        <v>9</v>
      </c>
      <c r="B38" s="73"/>
      <c r="C38" s="1"/>
      <c r="D38" s="1"/>
      <c r="AB38" s="1"/>
      <c r="AC38" s="1"/>
    </row>
    <row r="39" spans="1:51" x14ac:dyDescent="0.25">
      <c r="A39" s="6" t="s">
        <v>10</v>
      </c>
      <c r="B39" s="73">
        <f ca="1">TODAY()</f>
        <v>45693</v>
      </c>
      <c r="C39" s="1"/>
      <c r="D39" s="1"/>
      <c r="AB39" s="1"/>
      <c r="AC39" s="1"/>
    </row>
    <row r="40" spans="1:51" ht="13.8" thickBot="1" x14ac:dyDescent="0.3">
      <c r="A40" s="1"/>
      <c r="B40" s="1"/>
      <c r="C40" s="1"/>
      <c r="D40" s="1"/>
      <c r="AB40" s="1"/>
      <c r="AC40" s="1"/>
    </row>
    <row r="41" spans="1:51" x14ac:dyDescent="0.25">
      <c r="A41" s="77" t="s">
        <v>14</v>
      </c>
      <c r="B41" s="164"/>
      <c r="C41" s="165"/>
      <c r="D41" s="166"/>
    </row>
    <row r="42" spans="1:51" ht="28.2" customHeight="1" thickBot="1" x14ac:dyDescent="0.3">
      <c r="A42" s="167" t="s">
        <v>74</v>
      </c>
      <c r="B42" s="167"/>
      <c r="C42" s="167"/>
      <c r="D42" s="167"/>
    </row>
    <row r="43" spans="1:51" ht="26.4" customHeight="1" thickBot="1" x14ac:dyDescent="0.3">
      <c r="A43" s="168" t="s">
        <v>80</v>
      </c>
      <c r="B43" s="168"/>
      <c r="C43" s="168"/>
      <c r="D43" s="168"/>
      <c r="AB43" s="169" t="s">
        <v>87</v>
      </c>
      <c r="AC43" s="170"/>
    </row>
  </sheetData>
  <mergeCells count="36">
    <mergeCell ref="A1:B1"/>
    <mergeCell ref="C13:D13"/>
    <mergeCell ref="C12:F12"/>
    <mergeCell ref="A4:B4"/>
    <mergeCell ref="E13:F13"/>
    <mergeCell ref="A2:B2"/>
    <mergeCell ref="H12:K12"/>
    <mergeCell ref="W13:X13"/>
    <mergeCell ref="W12:Z12"/>
    <mergeCell ref="H13:I13"/>
    <mergeCell ref="J13:K13"/>
    <mergeCell ref="M13:N13"/>
    <mergeCell ref="Y13:Z13"/>
    <mergeCell ref="M12:P12"/>
    <mergeCell ref="R12:U12"/>
    <mergeCell ref="O13:P13"/>
    <mergeCell ref="AS13:AT13"/>
    <mergeCell ref="AV13:AW13"/>
    <mergeCell ref="AI13:AJ13"/>
    <mergeCell ref="AX13:AY13"/>
    <mergeCell ref="T13:U13"/>
    <mergeCell ref="AB12:AE12"/>
    <mergeCell ref="AG12:AJ12"/>
    <mergeCell ref="AL12:AO12"/>
    <mergeCell ref="AQ12:AT12"/>
    <mergeCell ref="AV12:AY12"/>
    <mergeCell ref="A42:D42"/>
    <mergeCell ref="A43:D43"/>
    <mergeCell ref="AB43:AC43"/>
    <mergeCell ref="AL13:AM13"/>
    <mergeCell ref="AN13:AO13"/>
    <mergeCell ref="AQ13:AR13"/>
    <mergeCell ref="AB13:AC13"/>
    <mergeCell ref="AD13:AE13"/>
    <mergeCell ref="AG13:AH13"/>
    <mergeCell ref="R13:S13"/>
  </mergeCells>
  <phoneticPr fontId="0" type="noConversion"/>
  <pageMargins left="0.75" right="0.75" top="1" bottom="1" header="0.5" footer="0.5"/>
  <pageSetup paperSize="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90F0A-5EC5-4D87-B433-CAAF53D9BE3C}">
  <sheetPr>
    <pageSetUpPr fitToPage="1"/>
  </sheetPr>
  <dimension ref="A1:AK57"/>
  <sheetViews>
    <sheetView topLeftCell="A18" workbookViewId="0">
      <selection activeCell="B36" sqref="B36"/>
    </sheetView>
  </sheetViews>
  <sheetFormatPr defaultRowHeight="13.2" x14ac:dyDescent="0.25"/>
  <cols>
    <col min="1" max="1" width="13.6640625" customWidth="1"/>
    <col min="2" max="2" width="68.77734375" customWidth="1"/>
    <col min="3" max="3" width="11.6640625" customWidth="1"/>
    <col min="4" max="4" width="8.6640625" customWidth="1"/>
    <col min="5" max="5" width="3.44140625" customWidth="1"/>
    <col min="6" max="6" width="11.6640625" customWidth="1"/>
    <col min="7" max="7" width="8.6640625" customWidth="1"/>
    <col min="8" max="8" width="2.6640625" customWidth="1"/>
    <col min="9" max="9" width="11.6640625" customWidth="1"/>
    <col min="10" max="10" width="8.6640625" customWidth="1"/>
    <col min="11" max="11" width="2.6640625" customWidth="1"/>
    <col min="12" max="12" width="11.6640625" customWidth="1"/>
    <col min="13" max="13" width="8.6640625" customWidth="1"/>
    <col min="14" max="14" width="2.6640625" customWidth="1"/>
    <col min="15" max="15" width="11.6640625" customWidth="1"/>
    <col min="16" max="16" width="8.6640625" customWidth="1"/>
    <col min="17" max="17" width="2.6640625" customWidth="1"/>
    <col min="18" max="18" width="10.6640625" customWidth="1"/>
    <col min="19" max="19" width="8.6640625" customWidth="1"/>
    <col min="20" max="20" width="2.6640625" customWidth="1"/>
    <col min="21" max="21" width="10.6640625" customWidth="1"/>
    <col min="22" max="22" width="8.6640625" customWidth="1"/>
    <col min="23" max="23" width="2.6640625" customWidth="1"/>
    <col min="24" max="24" width="11.6640625" customWidth="1"/>
    <col min="25" max="25" width="8.6640625" customWidth="1"/>
    <col min="26" max="26" width="2.6640625" customWidth="1"/>
    <col min="27" max="27" width="10.6640625" customWidth="1"/>
    <col min="28" max="28" width="8.6640625" customWidth="1"/>
    <col min="29" max="29" width="2.6640625" customWidth="1"/>
    <col min="30" max="30" width="10.6640625" customWidth="1"/>
    <col min="31" max="31" width="8.6640625" customWidth="1"/>
    <col min="32" max="32" width="2.6640625" customWidth="1"/>
    <col min="33" max="33" width="10.6640625" customWidth="1"/>
    <col min="34" max="34" width="8.6640625" customWidth="1"/>
    <col min="35" max="35" width="2.6640625" customWidth="1"/>
    <col min="36" max="36" width="10.6640625" customWidth="1"/>
    <col min="37" max="37" width="8.6640625" customWidth="1"/>
  </cols>
  <sheetData>
    <row r="1" spans="1:37" ht="24.6" customHeight="1" x14ac:dyDescent="0.3">
      <c r="A1" s="176" t="s">
        <v>39</v>
      </c>
      <c r="B1" s="176"/>
    </row>
    <row r="2" spans="1:37" ht="25.2" customHeight="1" x14ac:dyDescent="0.3">
      <c r="A2" s="178" t="s">
        <v>11</v>
      </c>
      <c r="B2" s="178"/>
      <c r="C2" s="1"/>
      <c r="D2" s="1"/>
      <c r="O2" s="1"/>
      <c r="P2" s="1"/>
      <c r="X2" s="1"/>
      <c r="Y2" s="1"/>
    </row>
    <row r="3" spans="1:37" ht="12" customHeight="1" x14ac:dyDescent="0.25">
      <c r="A3" s="1"/>
      <c r="B3" s="1"/>
      <c r="C3" s="1"/>
      <c r="D3" s="1"/>
      <c r="O3" s="1"/>
      <c r="P3" s="1"/>
      <c r="X3" s="1"/>
      <c r="Y3" s="1"/>
    </row>
    <row r="4" spans="1:37" ht="17.399999999999999" customHeight="1" x14ac:dyDescent="0.3">
      <c r="A4" s="177" t="s">
        <v>90</v>
      </c>
      <c r="B4" s="177"/>
      <c r="C4" s="30"/>
      <c r="D4" s="1"/>
      <c r="O4" s="30"/>
      <c r="P4" s="1"/>
      <c r="X4" s="30"/>
      <c r="Y4" s="1"/>
    </row>
    <row r="5" spans="1:37" x14ac:dyDescent="0.25">
      <c r="A5" s="1"/>
      <c r="B5" s="1"/>
      <c r="C5" s="1"/>
      <c r="D5" s="1"/>
      <c r="O5" s="1"/>
      <c r="P5" s="1"/>
      <c r="X5" s="1"/>
      <c r="Y5" s="1"/>
    </row>
    <row r="6" spans="1:37" ht="14.4" customHeight="1" x14ac:dyDescent="0.3">
      <c r="A6" s="3" t="s">
        <v>0</v>
      </c>
      <c r="B6" s="32"/>
      <c r="C6" s="1"/>
      <c r="D6" s="1"/>
      <c r="O6" s="1"/>
      <c r="P6" s="1"/>
      <c r="X6" s="1"/>
      <c r="Y6" s="1"/>
    </row>
    <row r="7" spans="1:37" ht="14.4" customHeight="1" x14ac:dyDescent="0.3">
      <c r="A7" s="3" t="s">
        <v>85</v>
      </c>
      <c r="B7" s="32"/>
      <c r="C7" s="1"/>
      <c r="D7" s="1"/>
      <c r="O7" s="1"/>
      <c r="P7" s="1"/>
      <c r="X7" s="1"/>
      <c r="Y7" s="1"/>
    </row>
    <row r="8" spans="1:37" ht="14.4" customHeight="1" x14ac:dyDescent="0.3">
      <c r="A8" s="3" t="s">
        <v>1</v>
      </c>
      <c r="B8" s="32" t="s">
        <v>8</v>
      </c>
      <c r="C8" s="1"/>
      <c r="D8" s="1"/>
      <c r="O8" s="1"/>
      <c r="P8" s="1"/>
      <c r="X8" s="1"/>
      <c r="Y8" s="1"/>
    </row>
    <row r="9" spans="1:37" ht="14.4" customHeight="1" x14ac:dyDescent="0.3">
      <c r="A9" s="3" t="s">
        <v>14</v>
      </c>
      <c r="B9" s="32" t="s">
        <v>8</v>
      </c>
      <c r="C9" s="1"/>
      <c r="D9" s="1"/>
      <c r="O9" s="1"/>
      <c r="P9" s="1"/>
      <c r="X9" s="1"/>
      <c r="Y9" s="1"/>
    </row>
    <row r="10" spans="1:37" x14ac:dyDescent="0.25">
      <c r="A10" s="1"/>
      <c r="B10" s="9" t="s">
        <v>8</v>
      </c>
      <c r="C10" s="27"/>
      <c r="D10" s="27"/>
      <c r="E10" s="27"/>
      <c r="F10" s="27"/>
      <c r="G10" s="27"/>
      <c r="O10" s="27"/>
      <c r="P10" s="27"/>
      <c r="Q10" s="27"/>
      <c r="R10" s="27"/>
      <c r="S10" s="27"/>
      <c r="X10" s="27"/>
      <c r="Y10" s="27"/>
      <c r="Z10" s="27"/>
      <c r="AA10" s="27"/>
      <c r="AB10" s="27"/>
      <c r="AF10" s="27"/>
      <c r="AG10" s="27"/>
      <c r="AH10" s="27"/>
    </row>
    <row r="11" spans="1:37" ht="19.95" customHeight="1" x14ac:dyDescent="0.3">
      <c r="A11" s="1"/>
      <c r="B11" s="34" t="s">
        <v>61</v>
      </c>
      <c r="C11" s="27"/>
      <c r="D11" s="27"/>
      <c r="E11" s="27"/>
      <c r="F11" s="27"/>
      <c r="G11" s="27"/>
      <c r="O11" s="27"/>
      <c r="P11" s="27"/>
      <c r="Q11" s="27"/>
      <c r="R11" s="27"/>
      <c r="S11" s="27"/>
      <c r="X11" s="27"/>
      <c r="Y11" s="27"/>
      <c r="Z11" s="27"/>
      <c r="AA11" s="27"/>
      <c r="AB11" s="27"/>
      <c r="AF11" s="27"/>
      <c r="AG11" s="27"/>
      <c r="AH11" s="27"/>
    </row>
    <row r="12" spans="1:37" ht="16.2" thickBot="1" x14ac:dyDescent="0.35">
      <c r="A12" s="1"/>
      <c r="B12" s="33" t="s">
        <v>62</v>
      </c>
      <c r="C12" s="27"/>
      <c r="D12" s="27"/>
      <c r="E12" s="27"/>
      <c r="F12" s="27"/>
      <c r="G12" s="27"/>
      <c r="O12" s="27"/>
      <c r="P12" s="27"/>
      <c r="Q12" s="27"/>
      <c r="R12" s="27"/>
      <c r="S12" s="27"/>
      <c r="X12" s="27"/>
      <c r="Y12" s="27"/>
      <c r="Z12" s="27"/>
      <c r="AA12" s="27"/>
      <c r="AB12" s="27"/>
      <c r="AF12" s="27"/>
      <c r="AG12" s="27"/>
      <c r="AH12" s="27"/>
    </row>
    <row r="13" spans="1:37" ht="22.2" customHeight="1" thickBot="1" x14ac:dyDescent="0.3">
      <c r="A13" s="1"/>
      <c r="B13" s="9"/>
      <c r="C13" s="179" t="s">
        <v>79</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1"/>
    </row>
    <row r="14" spans="1:37" ht="54.75" customHeight="1" thickBot="1" x14ac:dyDescent="0.35">
      <c r="A14" s="1"/>
      <c r="B14" s="9"/>
      <c r="C14" s="182" t="s">
        <v>55</v>
      </c>
      <c r="D14" s="183"/>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t="s">
        <v>56</v>
      </c>
      <c r="AJ14" s="187"/>
      <c r="AK14" s="188"/>
    </row>
    <row r="15" spans="1:37" ht="12.6" customHeight="1" x14ac:dyDescent="0.3">
      <c r="A15" s="1"/>
      <c r="B15" s="9"/>
      <c r="C15" s="94"/>
      <c r="D15" s="94"/>
      <c r="E15" s="94"/>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5"/>
      <c r="AJ15" s="95"/>
      <c r="AK15" s="95"/>
    </row>
    <row r="16" spans="1:37" ht="28.2" customHeight="1" x14ac:dyDescent="0.3">
      <c r="A16" s="1"/>
      <c r="B16" s="9" t="s">
        <v>8</v>
      </c>
      <c r="C16" s="189" t="s">
        <v>89</v>
      </c>
      <c r="D16" s="190"/>
      <c r="F16" s="189" t="s">
        <v>89</v>
      </c>
      <c r="G16" s="190"/>
      <c r="I16" s="189" t="s">
        <v>89</v>
      </c>
      <c r="J16" s="190"/>
      <c r="L16" s="189" t="s">
        <v>84</v>
      </c>
      <c r="M16" s="190"/>
      <c r="O16" s="189" t="s">
        <v>84</v>
      </c>
      <c r="P16" s="190"/>
      <c r="R16" s="189" t="s">
        <v>84</v>
      </c>
      <c r="S16" s="190"/>
      <c r="U16" s="189" t="s">
        <v>84</v>
      </c>
      <c r="V16" s="190"/>
      <c r="X16" s="189" t="s">
        <v>84</v>
      </c>
      <c r="Y16" s="190"/>
      <c r="AA16" s="189" t="s">
        <v>84</v>
      </c>
      <c r="AB16" s="190"/>
      <c r="AD16" s="189" t="s">
        <v>84</v>
      </c>
      <c r="AE16" s="190"/>
      <c r="AG16" s="189" t="s">
        <v>84</v>
      </c>
      <c r="AH16" s="190"/>
      <c r="AJ16" s="189" t="s">
        <v>84</v>
      </c>
      <c r="AK16" s="190"/>
    </row>
    <row r="17" spans="1:37" ht="27" customHeight="1" x14ac:dyDescent="0.3">
      <c r="A17" s="1"/>
      <c r="B17" s="1"/>
      <c r="C17" s="171" t="s">
        <v>45</v>
      </c>
      <c r="D17" s="172"/>
      <c r="E17" s="53"/>
      <c r="F17" s="171" t="s">
        <v>46</v>
      </c>
      <c r="G17" s="172"/>
      <c r="I17" s="171" t="s">
        <v>47</v>
      </c>
      <c r="J17" s="172"/>
      <c r="L17" s="171" t="s">
        <v>48</v>
      </c>
      <c r="M17" s="172"/>
      <c r="N17" s="69"/>
      <c r="O17" s="171" t="s">
        <v>49</v>
      </c>
      <c r="P17" s="172"/>
      <c r="R17" s="171" t="s">
        <v>50</v>
      </c>
      <c r="S17" s="172"/>
      <c r="U17" s="171" t="s">
        <v>51</v>
      </c>
      <c r="V17" s="172"/>
      <c r="X17" s="171" t="s">
        <v>52</v>
      </c>
      <c r="Y17" s="172"/>
      <c r="AA17" s="171" t="s">
        <v>53</v>
      </c>
      <c r="AB17" s="172"/>
      <c r="AD17" s="171" t="s">
        <v>54</v>
      </c>
      <c r="AE17" s="172"/>
      <c r="AG17" s="171" t="s">
        <v>70</v>
      </c>
      <c r="AH17" s="172"/>
      <c r="AJ17" s="171" t="s">
        <v>71</v>
      </c>
      <c r="AK17" s="172"/>
    </row>
    <row r="18" spans="1:37" x14ac:dyDescent="0.25">
      <c r="A18" s="4" t="s">
        <v>5</v>
      </c>
      <c r="B18" s="4" t="s">
        <v>2</v>
      </c>
      <c r="C18" s="11" t="s">
        <v>3</v>
      </c>
      <c r="D18" s="12" t="s">
        <v>6</v>
      </c>
      <c r="E18" s="54"/>
      <c r="F18" s="11" t="s">
        <v>3</v>
      </c>
      <c r="G18" s="12" t="s">
        <v>6</v>
      </c>
      <c r="H18" s="29"/>
      <c r="I18" s="11" t="s">
        <v>3</v>
      </c>
      <c r="J18" s="12" t="s">
        <v>6</v>
      </c>
      <c r="K18" s="29"/>
      <c r="L18" s="11" t="s">
        <v>3</v>
      </c>
      <c r="M18" s="12" t="s">
        <v>6</v>
      </c>
      <c r="N18" s="70"/>
      <c r="O18" s="11" t="s">
        <v>3</v>
      </c>
      <c r="P18" s="12" t="s">
        <v>6</v>
      </c>
      <c r="Q18" s="29"/>
      <c r="R18" s="11" t="s">
        <v>3</v>
      </c>
      <c r="S18" s="12" t="s">
        <v>6</v>
      </c>
      <c r="T18" s="29"/>
      <c r="U18" s="11" t="s">
        <v>3</v>
      </c>
      <c r="V18" s="12" t="s">
        <v>6</v>
      </c>
      <c r="W18" s="29"/>
      <c r="X18" s="11" t="s">
        <v>3</v>
      </c>
      <c r="Y18" s="12" t="s">
        <v>6</v>
      </c>
      <c r="Z18" s="29"/>
      <c r="AA18" s="11" t="s">
        <v>3</v>
      </c>
      <c r="AB18" s="12" t="s">
        <v>6</v>
      </c>
      <c r="AC18" s="29"/>
      <c r="AD18" s="11" t="s">
        <v>3</v>
      </c>
      <c r="AE18" s="12" t="s">
        <v>6</v>
      </c>
      <c r="AF18" s="29"/>
      <c r="AG18" s="11" t="s">
        <v>3</v>
      </c>
      <c r="AH18" s="12" t="s">
        <v>6</v>
      </c>
      <c r="AI18" s="29"/>
      <c r="AJ18" s="11" t="s">
        <v>3</v>
      </c>
      <c r="AK18" s="12" t="s">
        <v>6</v>
      </c>
    </row>
    <row r="19" spans="1:37" x14ac:dyDescent="0.25">
      <c r="A19" s="1" t="s">
        <v>30</v>
      </c>
      <c r="B19" s="5" t="s">
        <v>95</v>
      </c>
      <c r="C19" s="24">
        <v>22</v>
      </c>
      <c r="D19" s="13" t="s">
        <v>7</v>
      </c>
      <c r="E19" s="55"/>
      <c r="F19" s="24">
        <v>22</v>
      </c>
      <c r="G19" s="23" t="s">
        <v>7</v>
      </c>
      <c r="H19" s="29"/>
      <c r="I19" s="24">
        <v>22</v>
      </c>
      <c r="J19" s="23" t="s">
        <v>7</v>
      </c>
      <c r="K19" s="29"/>
      <c r="L19" s="24">
        <v>22</v>
      </c>
      <c r="M19" s="23" t="s">
        <v>7</v>
      </c>
      <c r="N19" s="71"/>
      <c r="O19" s="24">
        <v>22</v>
      </c>
      <c r="P19" s="23" t="s">
        <v>7</v>
      </c>
      <c r="Q19" s="29"/>
      <c r="R19" s="24">
        <v>22</v>
      </c>
      <c r="S19" s="23" t="s">
        <v>7</v>
      </c>
      <c r="T19" s="29"/>
      <c r="U19" s="24">
        <v>22</v>
      </c>
      <c r="V19" s="23" t="s">
        <v>7</v>
      </c>
      <c r="W19" s="29"/>
      <c r="X19" s="24">
        <v>22</v>
      </c>
      <c r="Y19" s="23" t="s">
        <v>7</v>
      </c>
      <c r="Z19" s="29"/>
      <c r="AA19" s="24">
        <v>22</v>
      </c>
      <c r="AB19" s="23" t="s">
        <v>7</v>
      </c>
      <c r="AC19" s="29"/>
      <c r="AD19" s="24">
        <v>22</v>
      </c>
      <c r="AE19" s="23" t="s">
        <v>7</v>
      </c>
      <c r="AF19" s="29"/>
      <c r="AG19" s="24">
        <v>22</v>
      </c>
      <c r="AH19" s="23" t="s">
        <v>7</v>
      </c>
      <c r="AI19" s="29"/>
      <c r="AJ19" s="26"/>
      <c r="AK19" s="23" t="s">
        <v>7</v>
      </c>
    </row>
    <row r="20" spans="1:37" x14ac:dyDescent="0.25">
      <c r="A20" s="1" t="s">
        <v>4</v>
      </c>
      <c r="B20" s="5" t="s">
        <v>96</v>
      </c>
      <c r="C20" s="24">
        <v>45</v>
      </c>
      <c r="D20" s="13" t="s">
        <v>7</v>
      </c>
      <c r="E20" s="56"/>
      <c r="F20" s="24">
        <v>45</v>
      </c>
      <c r="G20" s="23" t="s">
        <v>7</v>
      </c>
      <c r="H20" s="29"/>
      <c r="I20" s="24">
        <v>45</v>
      </c>
      <c r="J20" s="23" t="s">
        <v>7</v>
      </c>
      <c r="K20" s="29"/>
      <c r="L20" s="24">
        <v>45</v>
      </c>
      <c r="M20" s="23">
        <v>28</v>
      </c>
      <c r="N20" s="71"/>
      <c r="O20" s="24">
        <v>45</v>
      </c>
      <c r="P20" s="23" t="s">
        <v>7</v>
      </c>
      <c r="Q20" s="29"/>
      <c r="R20" s="24">
        <v>45</v>
      </c>
      <c r="S20" s="23" t="s">
        <v>7</v>
      </c>
      <c r="T20" s="29"/>
      <c r="U20" s="24">
        <v>45</v>
      </c>
      <c r="V20" s="23" t="s">
        <v>7</v>
      </c>
      <c r="W20" s="29"/>
      <c r="X20" s="24">
        <v>45</v>
      </c>
      <c r="Y20" s="23" t="s">
        <v>7</v>
      </c>
      <c r="Z20" s="29"/>
      <c r="AA20" s="24">
        <v>45</v>
      </c>
      <c r="AB20" s="23" t="s">
        <v>7</v>
      </c>
      <c r="AC20" s="29"/>
      <c r="AD20" s="24">
        <v>45</v>
      </c>
      <c r="AE20" s="23" t="s">
        <v>7</v>
      </c>
      <c r="AF20" s="29"/>
      <c r="AG20" s="24">
        <v>45</v>
      </c>
      <c r="AH20" s="23" t="s">
        <v>7</v>
      </c>
      <c r="AI20" s="29"/>
      <c r="AJ20" s="26"/>
      <c r="AK20" s="23" t="s">
        <v>7</v>
      </c>
    </row>
    <row r="21" spans="1:37" x14ac:dyDescent="0.25">
      <c r="A21" s="1" t="s">
        <v>13</v>
      </c>
      <c r="B21" s="5" t="s">
        <v>97</v>
      </c>
      <c r="C21" s="24">
        <v>20</v>
      </c>
      <c r="D21" s="13" t="s">
        <v>7</v>
      </c>
      <c r="E21" s="55"/>
      <c r="F21" s="24">
        <v>12</v>
      </c>
      <c r="G21" s="23" t="s">
        <v>7</v>
      </c>
      <c r="H21" s="29"/>
      <c r="I21" s="24">
        <v>12</v>
      </c>
      <c r="J21" s="23" t="s">
        <v>7</v>
      </c>
      <c r="K21" s="29"/>
      <c r="L21" s="24">
        <v>12</v>
      </c>
      <c r="M21" s="23" t="s">
        <v>7</v>
      </c>
      <c r="N21" s="71"/>
      <c r="O21" s="24">
        <v>12</v>
      </c>
      <c r="P21" s="23" t="s">
        <v>7</v>
      </c>
      <c r="Q21" s="29"/>
      <c r="R21" s="24">
        <v>12</v>
      </c>
      <c r="S21" s="23" t="s">
        <v>7</v>
      </c>
      <c r="T21" s="29"/>
      <c r="U21" s="24">
        <v>12</v>
      </c>
      <c r="V21" s="23" t="s">
        <v>7</v>
      </c>
      <c r="W21" s="29"/>
      <c r="X21" s="24">
        <v>12</v>
      </c>
      <c r="Y21" s="23" t="s">
        <v>7</v>
      </c>
      <c r="Z21" s="29"/>
      <c r="AA21" s="24">
        <v>12</v>
      </c>
      <c r="AB21" s="23" t="s">
        <v>7</v>
      </c>
      <c r="AC21" s="29"/>
      <c r="AD21" s="24">
        <v>12</v>
      </c>
      <c r="AE21" s="23" t="s">
        <v>7</v>
      </c>
      <c r="AF21" s="29"/>
      <c r="AG21" s="24">
        <v>12</v>
      </c>
      <c r="AH21" s="23" t="s">
        <v>7</v>
      </c>
      <c r="AI21" s="29"/>
      <c r="AJ21" s="26"/>
      <c r="AK21" s="23" t="s">
        <v>7</v>
      </c>
    </row>
    <row r="22" spans="1:37" ht="15.6" x14ac:dyDescent="0.25">
      <c r="A22" s="1" t="s">
        <v>15</v>
      </c>
      <c r="B22" s="79" t="s">
        <v>73</v>
      </c>
      <c r="C22" s="24">
        <v>10</v>
      </c>
      <c r="D22" s="13" t="s">
        <v>7</v>
      </c>
      <c r="E22" s="55"/>
      <c r="F22" s="24">
        <v>10</v>
      </c>
      <c r="G22" s="23" t="s">
        <v>7</v>
      </c>
      <c r="H22" s="29"/>
      <c r="I22" s="24">
        <v>10</v>
      </c>
      <c r="J22" s="23" t="s">
        <v>7</v>
      </c>
      <c r="K22" s="29"/>
      <c r="L22" s="24">
        <v>8</v>
      </c>
      <c r="M22" s="23" t="s">
        <v>7</v>
      </c>
      <c r="N22" s="71"/>
      <c r="O22" s="24">
        <v>8</v>
      </c>
      <c r="P22" s="23" t="s">
        <v>7</v>
      </c>
      <c r="Q22" s="29"/>
      <c r="R22" s="24">
        <v>8</v>
      </c>
      <c r="S22" s="23" t="s">
        <v>7</v>
      </c>
      <c r="T22" s="29"/>
      <c r="U22" s="24">
        <v>8</v>
      </c>
      <c r="V22" s="23" t="s">
        <v>7</v>
      </c>
      <c r="W22" s="29"/>
      <c r="X22" s="24">
        <v>8</v>
      </c>
      <c r="Y22" s="23" t="s">
        <v>7</v>
      </c>
      <c r="Z22" s="29"/>
      <c r="AA22" s="24">
        <v>8</v>
      </c>
      <c r="AB22" s="23" t="s">
        <v>7</v>
      </c>
      <c r="AC22" s="29"/>
      <c r="AD22" s="24">
        <v>8</v>
      </c>
      <c r="AE22" s="23" t="s">
        <v>7</v>
      </c>
      <c r="AF22" s="29"/>
      <c r="AG22" s="24">
        <v>8</v>
      </c>
      <c r="AH22" s="23" t="s">
        <v>7</v>
      </c>
      <c r="AI22" s="29"/>
      <c r="AJ22" s="26"/>
      <c r="AK22" s="23" t="s">
        <v>7</v>
      </c>
    </row>
    <row r="23" spans="1:37" ht="28.8" x14ac:dyDescent="0.25">
      <c r="A23" s="5" t="s">
        <v>12</v>
      </c>
      <c r="B23" s="80" t="s">
        <v>100</v>
      </c>
      <c r="C23" s="24">
        <v>300</v>
      </c>
      <c r="D23" s="23" t="s">
        <v>7</v>
      </c>
      <c r="E23" s="56"/>
      <c r="F23" s="24">
        <v>120</v>
      </c>
      <c r="G23" s="23" t="s">
        <v>7</v>
      </c>
      <c r="H23" s="29"/>
      <c r="I23" s="24">
        <v>100</v>
      </c>
      <c r="J23" s="23" t="s">
        <v>7</v>
      </c>
      <c r="K23" s="29"/>
      <c r="L23" s="24">
        <v>400</v>
      </c>
      <c r="M23" s="23" t="s">
        <v>7</v>
      </c>
      <c r="N23" s="71"/>
      <c r="O23" s="24">
        <v>400</v>
      </c>
      <c r="P23" s="23" t="s">
        <v>7</v>
      </c>
      <c r="Q23" s="29"/>
      <c r="R23" s="24">
        <v>100</v>
      </c>
      <c r="S23" s="23" t="s">
        <v>7</v>
      </c>
      <c r="T23" s="29"/>
      <c r="U23" s="24">
        <v>400</v>
      </c>
      <c r="V23" s="23" t="s">
        <v>7</v>
      </c>
      <c r="W23" s="29"/>
      <c r="X23" s="24">
        <v>400</v>
      </c>
      <c r="Y23" s="23" t="s">
        <v>7</v>
      </c>
      <c r="Z23" s="29"/>
      <c r="AA23" s="24">
        <v>100</v>
      </c>
      <c r="AB23" s="23" t="s">
        <v>7</v>
      </c>
      <c r="AC23" s="29"/>
      <c r="AD23" s="24">
        <v>400</v>
      </c>
      <c r="AE23" s="23" t="s">
        <v>7</v>
      </c>
      <c r="AF23" s="29"/>
      <c r="AG23" s="24">
        <v>400</v>
      </c>
      <c r="AH23" s="23" t="s">
        <v>7</v>
      </c>
      <c r="AI23" s="29"/>
      <c r="AJ23" s="26"/>
      <c r="AK23" s="23" t="s">
        <v>7</v>
      </c>
    </row>
    <row r="24" spans="1:37" ht="15.6" x14ac:dyDescent="0.25">
      <c r="A24" s="1" t="s">
        <v>17</v>
      </c>
      <c r="B24" s="5" t="s">
        <v>72</v>
      </c>
      <c r="C24" s="24">
        <v>1</v>
      </c>
      <c r="D24" s="13" t="s">
        <v>7</v>
      </c>
      <c r="E24" s="56"/>
      <c r="F24" s="24">
        <v>1</v>
      </c>
      <c r="G24" s="23" t="s">
        <v>7</v>
      </c>
      <c r="H24" s="29"/>
      <c r="I24" s="24">
        <v>1</v>
      </c>
      <c r="J24" s="23" t="s">
        <v>7</v>
      </c>
      <c r="K24" s="29"/>
      <c r="L24" s="24">
        <v>1</v>
      </c>
      <c r="M24" s="23" t="s">
        <v>7</v>
      </c>
      <c r="N24" s="71"/>
      <c r="O24" s="24">
        <v>1</v>
      </c>
      <c r="P24" s="23" t="s">
        <v>7</v>
      </c>
      <c r="Q24" s="29"/>
      <c r="R24" s="24">
        <v>1</v>
      </c>
      <c r="S24" s="23" t="s">
        <v>7</v>
      </c>
      <c r="T24" s="29"/>
      <c r="U24" s="24">
        <v>1</v>
      </c>
      <c r="V24" s="23" t="s">
        <v>7</v>
      </c>
      <c r="W24" s="29"/>
      <c r="X24" s="24">
        <v>1</v>
      </c>
      <c r="Y24" s="23" t="s">
        <v>7</v>
      </c>
      <c r="Z24" s="29"/>
      <c r="AA24" s="24">
        <v>1</v>
      </c>
      <c r="AB24" s="23" t="s">
        <v>7</v>
      </c>
      <c r="AC24" s="29"/>
      <c r="AD24" s="24">
        <v>1</v>
      </c>
      <c r="AE24" s="23" t="s">
        <v>7</v>
      </c>
      <c r="AF24" s="29"/>
      <c r="AG24" s="24">
        <v>1</v>
      </c>
      <c r="AH24" s="23" t="s">
        <v>7</v>
      </c>
      <c r="AI24" s="29"/>
      <c r="AJ24" s="26"/>
      <c r="AK24" s="23" t="s">
        <v>7</v>
      </c>
    </row>
    <row r="25" spans="1:37" x14ac:dyDescent="0.25">
      <c r="A25" s="1" t="s">
        <v>19</v>
      </c>
      <c r="B25" s="1" t="s">
        <v>35</v>
      </c>
      <c r="C25" s="24">
        <v>100</v>
      </c>
      <c r="D25" s="13" t="s">
        <v>21</v>
      </c>
      <c r="E25" s="55"/>
      <c r="F25" s="24">
        <v>100</v>
      </c>
      <c r="G25" s="23" t="s">
        <v>21</v>
      </c>
      <c r="H25" s="29"/>
      <c r="I25" s="26">
        <v>100</v>
      </c>
      <c r="J25" s="23" t="s">
        <v>21</v>
      </c>
      <c r="K25" s="29"/>
      <c r="L25" s="26">
        <v>100</v>
      </c>
      <c r="M25" s="23" t="s">
        <v>21</v>
      </c>
      <c r="N25" s="71"/>
      <c r="O25" s="24">
        <v>100</v>
      </c>
      <c r="P25" s="23" t="s">
        <v>21</v>
      </c>
      <c r="Q25" s="29"/>
      <c r="R25" s="26">
        <v>100</v>
      </c>
      <c r="S25" s="23" t="s">
        <v>21</v>
      </c>
      <c r="T25" s="29"/>
      <c r="U25" s="26">
        <v>100</v>
      </c>
      <c r="V25" s="23" t="s">
        <v>21</v>
      </c>
      <c r="W25" s="29"/>
      <c r="X25" s="24">
        <v>100</v>
      </c>
      <c r="Y25" s="23" t="s">
        <v>21</v>
      </c>
      <c r="Z25" s="29"/>
      <c r="AA25" s="26">
        <v>100</v>
      </c>
      <c r="AB25" s="23" t="s">
        <v>21</v>
      </c>
      <c r="AC25" s="29"/>
      <c r="AD25" s="26">
        <v>100</v>
      </c>
      <c r="AE25" s="23" t="s">
        <v>21</v>
      </c>
      <c r="AF25" s="29"/>
      <c r="AG25" s="26">
        <v>100</v>
      </c>
      <c r="AH25" s="23" t="s">
        <v>21</v>
      </c>
      <c r="AI25" s="29"/>
      <c r="AJ25" s="26">
        <v>100</v>
      </c>
      <c r="AK25" s="23" t="s">
        <v>21</v>
      </c>
    </row>
    <row r="26" spans="1:37" x14ac:dyDescent="0.25">
      <c r="A26" s="1" t="s">
        <v>34</v>
      </c>
      <c r="B26" s="1" t="s">
        <v>36</v>
      </c>
      <c r="C26" s="24">
        <v>200</v>
      </c>
      <c r="D26" s="13" t="s">
        <v>22</v>
      </c>
      <c r="E26" s="56"/>
      <c r="F26" s="24">
        <v>200</v>
      </c>
      <c r="G26" s="23" t="s">
        <v>22</v>
      </c>
      <c r="H26" s="29"/>
      <c r="I26" s="26">
        <v>200</v>
      </c>
      <c r="J26" s="23" t="s">
        <v>22</v>
      </c>
      <c r="K26" s="29"/>
      <c r="L26" s="26">
        <v>200</v>
      </c>
      <c r="M26" s="23" t="s">
        <v>22</v>
      </c>
      <c r="N26" s="71"/>
      <c r="O26" s="24">
        <v>200</v>
      </c>
      <c r="P26" s="23" t="s">
        <v>22</v>
      </c>
      <c r="Q26" s="29"/>
      <c r="R26" s="26">
        <v>200</v>
      </c>
      <c r="S26" s="23" t="s">
        <v>22</v>
      </c>
      <c r="T26" s="29"/>
      <c r="U26" s="26">
        <v>200</v>
      </c>
      <c r="V26" s="23" t="s">
        <v>22</v>
      </c>
      <c r="W26" s="29"/>
      <c r="X26" s="24">
        <v>200</v>
      </c>
      <c r="Y26" s="23" t="s">
        <v>22</v>
      </c>
      <c r="Z26" s="29"/>
      <c r="AA26" s="26">
        <v>200</v>
      </c>
      <c r="AB26" s="23" t="s">
        <v>22</v>
      </c>
      <c r="AC26" s="29"/>
      <c r="AD26" s="26">
        <v>200</v>
      </c>
      <c r="AE26" s="23" t="s">
        <v>22</v>
      </c>
      <c r="AF26" s="29"/>
      <c r="AG26" s="26">
        <v>200</v>
      </c>
      <c r="AH26" s="23" t="s">
        <v>22</v>
      </c>
      <c r="AI26" s="29"/>
      <c r="AJ26" s="26">
        <v>200</v>
      </c>
      <c r="AK26" s="23" t="s">
        <v>22</v>
      </c>
    </row>
    <row r="27" spans="1:37" ht="26.4" x14ac:dyDescent="0.25">
      <c r="A27" s="144" t="s">
        <v>59</v>
      </c>
      <c r="B27" s="148" t="s">
        <v>94</v>
      </c>
      <c r="C27" s="149">
        <v>200</v>
      </c>
      <c r="D27" s="150" t="s">
        <v>60</v>
      </c>
      <c r="E27" s="142"/>
      <c r="F27" s="151">
        <v>200</v>
      </c>
      <c r="G27" s="150" t="s">
        <v>60</v>
      </c>
      <c r="H27" s="47"/>
      <c r="I27" s="151">
        <v>200</v>
      </c>
      <c r="J27" s="150" t="s">
        <v>60</v>
      </c>
      <c r="K27" s="47"/>
      <c r="L27" s="151">
        <v>200</v>
      </c>
      <c r="M27" s="150" t="s">
        <v>60</v>
      </c>
      <c r="N27" s="152"/>
      <c r="O27" s="151">
        <v>200</v>
      </c>
      <c r="P27" s="150" t="s">
        <v>60</v>
      </c>
      <c r="Q27" s="47"/>
      <c r="R27" s="151">
        <v>400</v>
      </c>
      <c r="S27" s="150" t="s">
        <v>60</v>
      </c>
      <c r="T27" s="47"/>
      <c r="U27" s="151">
        <v>200</v>
      </c>
      <c r="V27" s="150" t="s">
        <v>60</v>
      </c>
      <c r="W27" s="47"/>
      <c r="X27" s="151">
        <v>200</v>
      </c>
      <c r="Y27" s="150" t="s">
        <v>60</v>
      </c>
      <c r="Z27" s="47"/>
      <c r="AA27" s="151">
        <v>200</v>
      </c>
      <c r="AB27" s="150" t="s">
        <v>60</v>
      </c>
      <c r="AC27" s="47"/>
      <c r="AD27" s="151">
        <v>200</v>
      </c>
      <c r="AE27" s="150" t="s">
        <v>60</v>
      </c>
      <c r="AF27" s="47"/>
      <c r="AG27" s="151">
        <v>200</v>
      </c>
      <c r="AH27" s="150" t="s">
        <v>60</v>
      </c>
      <c r="AI27" s="47"/>
      <c r="AJ27" s="151">
        <v>200</v>
      </c>
      <c r="AK27" s="23" t="s">
        <v>60</v>
      </c>
    </row>
    <row r="28" spans="1:37" ht="26.4" x14ac:dyDescent="0.25">
      <c r="A28" s="5" t="s">
        <v>65</v>
      </c>
      <c r="B28" s="80" t="s">
        <v>93</v>
      </c>
      <c r="C28" s="151">
        <v>106</v>
      </c>
      <c r="D28" s="150" t="s">
        <v>58</v>
      </c>
      <c r="E28" s="142"/>
      <c r="F28" s="151">
        <v>10.6</v>
      </c>
      <c r="G28" s="150" t="s">
        <v>58</v>
      </c>
      <c r="H28" s="47"/>
      <c r="I28" s="151">
        <v>10.6</v>
      </c>
      <c r="J28" s="150" t="s">
        <v>58</v>
      </c>
      <c r="K28" s="47"/>
      <c r="L28" s="151">
        <v>10.6</v>
      </c>
      <c r="M28" s="150" t="s">
        <v>58</v>
      </c>
      <c r="N28" s="152"/>
      <c r="O28" s="151">
        <v>10.6</v>
      </c>
      <c r="P28" s="150" t="s">
        <v>58</v>
      </c>
      <c r="Q28" s="47"/>
      <c r="R28" s="151">
        <v>10.6</v>
      </c>
      <c r="S28" s="150" t="s">
        <v>58</v>
      </c>
      <c r="T28" s="47"/>
      <c r="U28" s="151">
        <v>10.6</v>
      </c>
      <c r="V28" s="150" t="s">
        <v>58</v>
      </c>
      <c r="W28" s="47"/>
      <c r="X28" s="151">
        <v>10.6</v>
      </c>
      <c r="Y28" s="150" t="s">
        <v>58</v>
      </c>
      <c r="Z28" s="47"/>
      <c r="AA28" s="151">
        <v>10.6</v>
      </c>
      <c r="AB28" s="150" t="s">
        <v>58</v>
      </c>
      <c r="AC28" s="47"/>
      <c r="AD28" s="151">
        <v>10.6</v>
      </c>
      <c r="AE28" s="150" t="s">
        <v>58</v>
      </c>
      <c r="AF28" s="47"/>
      <c r="AG28" s="151">
        <v>10.6</v>
      </c>
      <c r="AH28" s="150" t="s">
        <v>58</v>
      </c>
      <c r="AI28" s="47"/>
      <c r="AJ28" s="151">
        <v>10.6</v>
      </c>
      <c r="AK28" s="23" t="s">
        <v>58</v>
      </c>
    </row>
    <row r="29" spans="1:37" x14ac:dyDescent="0.25">
      <c r="A29" s="1"/>
      <c r="B29" s="1"/>
      <c r="C29" s="100"/>
      <c r="D29" s="13"/>
      <c r="E29" s="57"/>
      <c r="F29" s="21"/>
      <c r="G29" s="20"/>
      <c r="I29" s="21"/>
      <c r="J29" s="20"/>
      <c r="L29" s="21"/>
      <c r="M29" s="20"/>
      <c r="N29" s="72"/>
      <c r="O29" s="21"/>
      <c r="P29" s="20"/>
      <c r="R29" s="21"/>
      <c r="S29" s="20"/>
      <c r="U29" s="21"/>
      <c r="V29" s="20"/>
      <c r="X29" s="21"/>
      <c r="Y29" s="20"/>
      <c r="AA29" s="21"/>
      <c r="AB29" s="20"/>
      <c r="AD29" s="21"/>
      <c r="AE29" s="20"/>
      <c r="AG29" s="21"/>
      <c r="AH29" s="20"/>
      <c r="AJ29" s="21"/>
      <c r="AK29" s="20"/>
    </row>
    <row r="30" spans="1:37" x14ac:dyDescent="0.25">
      <c r="A30" s="4" t="s">
        <v>18</v>
      </c>
      <c r="B30" s="1"/>
      <c r="C30" s="14"/>
      <c r="D30" s="13"/>
      <c r="E30" s="57"/>
      <c r="F30" s="21"/>
      <c r="G30" s="20"/>
      <c r="I30" s="21"/>
      <c r="J30" s="20"/>
      <c r="L30" s="21"/>
      <c r="M30" s="20"/>
      <c r="N30" s="72"/>
      <c r="O30" s="21"/>
      <c r="P30" s="20"/>
      <c r="R30" s="21"/>
      <c r="S30" s="20"/>
      <c r="U30" s="21"/>
      <c r="V30" s="20"/>
      <c r="X30" s="21"/>
      <c r="Y30" s="20"/>
      <c r="AA30" s="21"/>
      <c r="AB30" s="20"/>
      <c r="AD30" s="21"/>
      <c r="AE30" s="20"/>
      <c r="AG30" s="21"/>
      <c r="AH30" s="20"/>
      <c r="AJ30" s="21"/>
      <c r="AK30" s="20"/>
    </row>
    <row r="31" spans="1:37" x14ac:dyDescent="0.25">
      <c r="A31" s="1" t="s">
        <v>20</v>
      </c>
      <c r="B31" s="1" t="s">
        <v>37</v>
      </c>
      <c r="C31" s="25">
        <v>1000000</v>
      </c>
      <c r="D31" s="13"/>
      <c r="E31" s="58"/>
      <c r="F31" s="46">
        <v>1000000</v>
      </c>
      <c r="G31" s="23"/>
      <c r="H31" s="29"/>
      <c r="I31" s="46">
        <v>1000000</v>
      </c>
      <c r="J31" s="23"/>
      <c r="K31" s="29"/>
      <c r="L31" s="46">
        <v>1000000</v>
      </c>
      <c r="M31" s="23"/>
      <c r="N31" s="71"/>
      <c r="O31" s="46">
        <v>1000000</v>
      </c>
      <c r="P31" s="23"/>
      <c r="Q31" s="29"/>
      <c r="R31" s="46">
        <v>1000000</v>
      </c>
      <c r="S31" s="23"/>
      <c r="T31" s="29"/>
      <c r="U31" s="46">
        <v>1000000</v>
      </c>
      <c r="V31" s="23"/>
      <c r="W31" s="29"/>
      <c r="X31" s="46">
        <v>1000000</v>
      </c>
      <c r="Y31" s="23"/>
      <c r="Z31" s="29"/>
      <c r="AA31" s="46">
        <v>1000000</v>
      </c>
      <c r="AB31" s="23"/>
      <c r="AC31" s="29"/>
      <c r="AD31" s="46">
        <v>1000000</v>
      </c>
      <c r="AE31" s="23"/>
      <c r="AF31" s="29"/>
      <c r="AG31" s="46">
        <v>1000000</v>
      </c>
      <c r="AH31" s="23"/>
      <c r="AI31" s="29"/>
      <c r="AJ31" s="46">
        <v>1000000</v>
      </c>
      <c r="AK31" s="23"/>
    </row>
    <row r="32" spans="1:37" x14ac:dyDescent="0.25">
      <c r="A32" s="1"/>
      <c r="B32" s="1"/>
      <c r="C32" s="15"/>
      <c r="D32" s="13"/>
      <c r="E32" s="58"/>
      <c r="F32" s="22"/>
      <c r="G32" s="20"/>
      <c r="I32" s="22"/>
      <c r="J32" s="20"/>
      <c r="L32" s="22"/>
      <c r="M32" s="20"/>
      <c r="N32" s="72"/>
      <c r="O32" s="22"/>
      <c r="P32" s="20"/>
      <c r="R32" s="22"/>
      <c r="S32" s="20"/>
      <c r="U32" s="22"/>
      <c r="V32" s="20"/>
      <c r="X32" s="22"/>
      <c r="Y32" s="20"/>
      <c r="AA32" s="22"/>
      <c r="AB32" s="20"/>
      <c r="AD32" s="22"/>
      <c r="AE32" s="20"/>
      <c r="AG32" s="22"/>
      <c r="AH32" s="20"/>
      <c r="AJ32" s="22"/>
      <c r="AK32" s="20"/>
    </row>
    <row r="33" spans="1:37" x14ac:dyDescent="0.25">
      <c r="A33" s="4" t="s">
        <v>42</v>
      </c>
      <c r="B33" s="1"/>
      <c r="C33" s="14"/>
      <c r="D33" s="13"/>
      <c r="E33" s="57"/>
      <c r="F33" s="21"/>
      <c r="G33" s="20"/>
      <c r="I33" s="21"/>
      <c r="J33" s="20"/>
      <c r="L33" s="21"/>
      <c r="M33" s="20"/>
      <c r="N33" s="72"/>
      <c r="O33" s="21"/>
      <c r="P33" s="20"/>
      <c r="R33" s="21"/>
      <c r="S33" s="20"/>
      <c r="U33" s="21"/>
      <c r="V33" s="20"/>
      <c r="X33" s="21"/>
      <c r="Y33" s="20"/>
      <c r="AA33" s="21"/>
      <c r="AB33" s="20"/>
      <c r="AD33" s="21"/>
      <c r="AE33" s="20"/>
      <c r="AG33" s="21"/>
      <c r="AH33" s="20"/>
      <c r="AJ33" s="21"/>
      <c r="AK33" s="20"/>
    </row>
    <row r="34" spans="1:37" x14ac:dyDescent="0.25">
      <c r="A34" s="5" t="s">
        <v>31</v>
      </c>
      <c r="B34" s="5" t="s">
        <v>101</v>
      </c>
      <c r="C34" s="141">
        <f>(C27*365)*(C28*3.78/453592)</f>
        <v>64.484470625584223</v>
      </c>
      <c r="D34" s="138" t="s">
        <v>23</v>
      </c>
      <c r="E34" s="120"/>
      <c r="F34" s="139">
        <f>(F27*365)*(F28*3.78/453592)</f>
        <v>6.4484470625584223</v>
      </c>
      <c r="G34" s="140" t="s">
        <v>23</v>
      </c>
      <c r="H34" s="47"/>
      <c r="I34" s="139">
        <f>(I27*365)*(I28*3.78/453592)</f>
        <v>6.4484470625584223</v>
      </c>
      <c r="J34" s="140" t="s">
        <v>23</v>
      </c>
      <c r="K34" s="47"/>
      <c r="L34" s="139">
        <f>(L27*365)*(L28*3.78/453592)</f>
        <v>6.4484470625584223</v>
      </c>
      <c r="M34" s="140" t="s">
        <v>23</v>
      </c>
      <c r="N34" s="117"/>
      <c r="O34" s="139">
        <f>(O27*365)*(O28*3.78/453592)</f>
        <v>6.4484470625584223</v>
      </c>
      <c r="P34" s="140" t="s">
        <v>23</v>
      </c>
      <c r="Q34" s="47"/>
      <c r="R34" s="139">
        <f>(R27*365)*(R28*3.78/453592)</f>
        <v>12.896894125116845</v>
      </c>
      <c r="S34" s="140" t="s">
        <v>23</v>
      </c>
      <c r="T34" s="47"/>
      <c r="U34" s="139">
        <f>(U27*365)*(U28*3.78/453592)</f>
        <v>6.4484470625584223</v>
      </c>
      <c r="V34" s="140" t="s">
        <v>23</v>
      </c>
      <c r="W34" s="47"/>
      <c r="X34" s="139">
        <f>(X27*365)*(X28*3.78/453592)</f>
        <v>6.4484470625584223</v>
      </c>
      <c r="Y34" s="140" t="s">
        <v>23</v>
      </c>
      <c r="Z34" s="47"/>
      <c r="AA34" s="139">
        <f>(AA27*365)*(AA28*3.78/453592)</f>
        <v>6.4484470625584223</v>
      </c>
      <c r="AB34" s="140" t="s">
        <v>23</v>
      </c>
      <c r="AC34" s="47"/>
      <c r="AD34" s="139">
        <f>(AD27*365)*(AD28*3.78/453592)</f>
        <v>6.4484470625584223</v>
      </c>
      <c r="AE34" s="140" t="s">
        <v>23</v>
      </c>
      <c r="AF34" s="47"/>
      <c r="AG34" s="139">
        <f>(AG27*365)*(AG28*3.78/453592)</f>
        <v>6.4484470625584223</v>
      </c>
      <c r="AH34" s="140" t="s">
        <v>23</v>
      </c>
      <c r="AI34" s="47"/>
      <c r="AJ34" s="139">
        <f>(AJ27*365)*(AJ28*3.78/453592)</f>
        <v>6.4484470625584223</v>
      </c>
      <c r="AK34" s="91" t="s">
        <v>23</v>
      </c>
    </row>
    <row r="35" spans="1:37" x14ac:dyDescent="0.25">
      <c r="A35" s="1" t="s">
        <v>24</v>
      </c>
      <c r="B35" s="1" t="s">
        <v>33</v>
      </c>
      <c r="C35" s="88">
        <f>(C20)*(C21)*(C22)*(C25)</f>
        <v>900000</v>
      </c>
      <c r="D35" s="89" t="s">
        <v>25</v>
      </c>
      <c r="E35" s="96"/>
      <c r="F35" s="90">
        <f>(F20)*(F21)*(F22)*(F25)</f>
        <v>540000</v>
      </c>
      <c r="G35" s="91" t="s">
        <v>25</v>
      </c>
      <c r="H35" s="97"/>
      <c r="I35" s="90">
        <f>(I20)*(I21)*(I22)*(I25)</f>
        <v>540000</v>
      </c>
      <c r="J35" s="91" t="s">
        <v>25</v>
      </c>
      <c r="K35" s="97"/>
      <c r="L35" s="90">
        <f>(L20)*(L21)*(L22)*(L25)</f>
        <v>432000</v>
      </c>
      <c r="M35" s="91" t="s">
        <v>25</v>
      </c>
      <c r="N35" s="98"/>
      <c r="O35" s="90">
        <f>(O20)*(O21)*(O22)*(O25)</f>
        <v>432000</v>
      </c>
      <c r="P35" s="91" t="s">
        <v>25</v>
      </c>
      <c r="Q35" s="97"/>
      <c r="R35" s="90">
        <f>(R20)*(R21)*(R22)*(R25)</f>
        <v>432000</v>
      </c>
      <c r="S35" s="91" t="s">
        <v>25</v>
      </c>
      <c r="T35" s="97"/>
      <c r="U35" s="90">
        <f>(U20)*(U21)*(U22)*(U25)</f>
        <v>432000</v>
      </c>
      <c r="V35" s="91" t="s">
        <v>25</v>
      </c>
      <c r="W35" s="97"/>
      <c r="X35" s="90">
        <f>(X20)*(X21)*(X22)*(X25)</f>
        <v>432000</v>
      </c>
      <c r="Y35" s="91" t="s">
        <v>25</v>
      </c>
      <c r="Z35" s="97"/>
      <c r="AA35" s="90">
        <f>(AA20)*(AA21)*(AA22)*(AA25)</f>
        <v>432000</v>
      </c>
      <c r="AB35" s="91" t="s">
        <v>25</v>
      </c>
      <c r="AC35" s="97"/>
      <c r="AD35" s="90">
        <f>(AD20)*(AD21)*(AD22)*(AD25)</f>
        <v>432000</v>
      </c>
      <c r="AE35" s="91" t="s">
        <v>25</v>
      </c>
      <c r="AF35" s="97"/>
      <c r="AG35" s="90">
        <f>(AG20)*(AG21)*(AG22)*(AG25)</f>
        <v>432000</v>
      </c>
      <c r="AH35" s="91" t="s">
        <v>25</v>
      </c>
      <c r="AI35" s="97"/>
      <c r="AJ35" s="90">
        <f>(AJ20)*(AJ21)*(AJ22)*(AJ25)</f>
        <v>0</v>
      </c>
      <c r="AK35" s="91" t="s">
        <v>25</v>
      </c>
    </row>
    <row r="36" spans="1:37" ht="15.6" x14ac:dyDescent="0.3">
      <c r="A36" s="1" t="s">
        <v>26</v>
      </c>
      <c r="B36" s="5" t="s">
        <v>44</v>
      </c>
      <c r="C36" s="90">
        <f>((C19)*(C23)+(0.0875)*(C23)*(C23))*(C24)*(C25)</f>
        <v>1447500</v>
      </c>
      <c r="D36" s="91" t="s">
        <v>25</v>
      </c>
      <c r="E36" s="99"/>
      <c r="F36" s="90">
        <f>((F19)*(F23)+(0.0875)*(F23)*(F23))*(F24)*(F25)</f>
        <v>390000</v>
      </c>
      <c r="G36" s="91" t="s">
        <v>25</v>
      </c>
      <c r="H36" s="97"/>
      <c r="I36" s="90">
        <f>((I19)*(I23)+(0.0875)*(I23)*(I23))*(I24)*(I25)</f>
        <v>307500</v>
      </c>
      <c r="J36" s="91" t="s">
        <v>25</v>
      </c>
      <c r="K36" s="97"/>
      <c r="L36" s="90">
        <f>((L19)*(L23)+(0.0875)*(L23)*(L23))*(L24)*(L25)</f>
        <v>2280000</v>
      </c>
      <c r="M36" s="91" t="s">
        <v>25</v>
      </c>
      <c r="N36" s="98"/>
      <c r="O36" s="90">
        <f>((O19)*(O23)+(0.0875)*(O23)*(O23))*(O24)*(O25)</f>
        <v>2280000</v>
      </c>
      <c r="P36" s="91" t="s">
        <v>25</v>
      </c>
      <c r="Q36" s="97"/>
      <c r="R36" s="90">
        <f>((R19)*(R23)+(0.0875)*(R23)*(R23))*(R24)*(R25)</f>
        <v>307500</v>
      </c>
      <c r="S36" s="91" t="s">
        <v>25</v>
      </c>
      <c r="T36" s="97"/>
      <c r="U36" s="90">
        <f>((U19)*(U23)+(0.0875)*(U23)*(U23))*(U24)*(U25)</f>
        <v>2280000</v>
      </c>
      <c r="V36" s="91" t="s">
        <v>25</v>
      </c>
      <c r="W36" s="97"/>
      <c r="X36" s="90">
        <f>((X19)*(X23)+(0.0875)*(X23)*(X23))*(X24)*(X25)</f>
        <v>2280000</v>
      </c>
      <c r="Y36" s="91" t="s">
        <v>25</v>
      </c>
      <c r="Z36" s="97"/>
      <c r="AA36" s="90">
        <f>((AA19)*(AA23)+(0.0875)*(AA23)*(AA23))*(AA24)*(AA25)</f>
        <v>307500</v>
      </c>
      <c r="AB36" s="91" t="s">
        <v>25</v>
      </c>
      <c r="AC36" s="97"/>
      <c r="AD36" s="90">
        <f>((AD19)*(AD23)+(0.0875)*(AD23)*(AD23))*(AD24)*(AD25)</f>
        <v>2280000</v>
      </c>
      <c r="AE36" s="91" t="s">
        <v>25</v>
      </c>
      <c r="AF36" s="97"/>
      <c r="AG36" s="90">
        <f>((AG19)*(AG23)+(0.0875)*(AG23)*(AG23))*(AG24)*(AG25)</f>
        <v>2280000</v>
      </c>
      <c r="AH36" s="91" t="s">
        <v>25</v>
      </c>
      <c r="AI36" s="97"/>
      <c r="AJ36" s="90">
        <f>((AJ19)*(AJ23)+(0.0875)*(AJ23)*(AJ23))*(AJ24)*(AJ25)</f>
        <v>0</v>
      </c>
      <c r="AK36" s="91" t="s">
        <v>25</v>
      </c>
    </row>
    <row r="37" spans="1:37" x14ac:dyDescent="0.25">
      <c r="A37" s="1" t="s">
        <v>27</v>
      </c>
      <c r="B37" s="5" t="s">
        <v>38</v>
      </c>
      <c r="C37" s="88">
        <f>((C35)+(C36))*((C26)/(C31))</f>
        <v>469.5</v>
      </c>
      <c r="D37" s="89" t="s">
        <v>25</v>
      </c>
      <c r="E37" s="96"/>
      <c r="F37" s="90">
        <f>((F35)+(F36))*((F26)/(F31))</f>
        <v>186</v>
      </c>
      <c r="G37" s="91" t="s">
        <v>25</v>
      </c>
      <c r="H37" s="97"/>
      <c r="I37" s="90">
        <f>((I35)+(I36))*((I26)/(I31))</f>
        <v>169.5</v>
      </c>
      <c r="J37" s="91" t="s">
        <v>25</v>
      </c>
      <c r="K37" s="97"/>
      <c r="L37" s="90">
        <f>((L35)+(L36))*((L26)/(L31))</f>
        <v>542.4</v>
      </c>
      <c r="M37" s="91" t="s">
        <v>25</v>
      </c>
      <c r="N37" s="98"/>
      <c r="O37" s="90">
        <f>((O35)+(O36))*((O26)/(O31))</f>
        <v>542.4</v>
      </c>
      <c r="P37" s="91" t="s">
        <v>25</v>
      </c>
      <c r="Q37" s="97"/>
      <c r="R37" s="90">
        <f>((R35)+(R36))*((R26)/(R31))</f>
        <v>147.9</v>
      </c>
      <c r="S37" s="91" t="s">
        <v>25</v>
      </c>
      <c r="T37" s="97"/>
      <c r="U37" s="90">
        <f>((U35)+(U36))*((U26)/(U31))</f>
        <v>542.4</v>
      </c>
      <c r="V37" s="91" t="s">
        <v>25</v>
      </c>
      <c r="W37" s="97"/>
      <c r="X37" s="90">
        <f>((X35)+(X36))*((X26)/(X31))</f>
        <v>542.4</v>
      </c>
      <c r="Y37" s="91" t="s">
        <v>25</v>
      </c>
      <c r="Z37" s="97"/>
      <c r="AA37" s="90">
        <f>((AA35)+(AA36))*((AA26)/(AA31))</f>
        <v>147.9</v>
      </c>
      <c r="AB37" s="91" t="s">
        <v>25</v>
      </c>
      <c r="AC37" s="97"/>
      <c r="AD37" s="90">
        <f>((AD35)+(AD36))*((AD26)/(AD31))</f>
        <v>542.4</v>
      </c>
      <c r="AE37" s="91" t="s">
        <v>25</v>
      </c>
      <c r="AF37" s="97"/>
      <c r="AG37" s="90">
        <f>((AG35)+(AG36))*((AG26)/(AG31))</f>
        <v>542.4</v>
      </c>
      <c r="AH37" s="91" t="s">
        <v>25</v>
      </c>
      <c r="AI37" s="97"/>
      <c r="AJ37" s="90">
        <f>((AJ35)+(AJ36))*((AJ26)/(AJ31))</f>
        <v>0</v>
      </c>
      <c r="AK37" s="91" t="s">
        <v>25</v>
      </c>
    </row>
    <row r="38" spans="1:37" x14ac:dyDescent="0.25">
      <c r="A38" s="1" t="s">
        <v>8</v>
      </c>
      <c r="B38" s="1"/>
      <c r="C38" s="16" t="s">
        <v>8</v>
      </c>
      <c r="D38" s="17" t="s">
        <v>8</v>
      </c>
      <c r="E38" s="54"/>
      <c r="F38" s="48" t="s">
        <v>8</v>
      </c>
      <c r="G38" s="18" t="s">
        <v>8</v>
      </c>
      <c r="H38" s="29"/>
      <c r="I38" s="48" t="s">
        <v>8</v>
      </c>
      <c r="J38" s="18" t="s">
        <v>8</v>
      </c>
      <c r="K38" s="29"/>
      <c r="L38" s="48" t="s">
        <v>8</v>
      </c>
      <c r="M38" s="18" t="s">
        <v>8</v>
      </c>
      <c r="N38" s="37"/>
      <c r="O38" s="48" t="s">
        <v>8</v>
      </c>
      <c r="P38" s="18" t="s">
        <v>8</v>
      </c>
      <c r="Q38" s="29"/>
      <c r="R38" s="48" t="s">
        <v>8</v>
      </c>
      <c r="S38" s="18" t="s">
        <v>8</v>
      </c>
      <c r="T38" s="29"/>
      <c r="U38" s="48" t="s">
        <v>8</v>
      </c>
      <c r="V38" s="18" t="s">
        <v>8</v>
      </c>
      <c r="W38" s="29"/>
      <c r="X38" s="48" t="s">
        <v>8</v>
      </c>
      <c r="Y38" s="18" t="s">
        <v>8</v>
      </c>
      <c r="Z38" s="29"/>
      <c r="AA38" s="48" t="s">
        <v>8</v>
      </c>
      <c r="AB38" s="18" t="s">
        <v>8</v>
      </c>
      <c r="AC38" s="29"/>
      <c r="AD38" s="48" t="s">
        <v>8</v>
      </c>
      <c r="AE38" s="18" t="s">
        <v>8</v>
      </c>
      <c r="AF38" s="29"/>
      <c r="AG38" s="48" t="s">
        <v>8</v>
      </c>
      <c r="AH38" s="18" t="s">
        <v>8</v>
      </c>
      <c r="AI38" s="29"/>
      <c r="AJ38" s="48" t="s">
        <v>8</v>
      </c>
      <c r="AK38" s="18" t="s">
        <v>8</v>
      </c>
    </row>
    <row r="39" spans="1:37" x14ac:dyDescent="0.25">
      <c r="A39" s="4" t="s">
        <v>57</v>
      </c>
      <c r="B39" s="1"/>
      <c r="C39" s="16"/>
      <c r="D39" s="17"/>
      <c r="E39" s="54"/>
      <c r="F39" s="48"/>
      <c r="G39" s="18"/>
      <c r="H39" s="29"/>
      <c r="I39" s="48"/>
      <c r="J39" s="18"/>
      <c r="K39" s="29"/>
      <c r="L39" s="48"/>
      <c r="M39" s="18"/>
      <c r="N39" s="37"/>
      <c r="O39" s="48"/>
      <c r="P39" s="18"/>
      <c r="Q39" s="29"/>
      <c r="R39" s="48"/>
      <c r="S39" s="18"/>
      <c r="T39" s="29"/>
      <c r="U39" s="48"/>
      <c r="V39" s="18"/>
      <c r="W39" s="29"/>
      <c r="X39" s="48"/>
      <c r="Y39" s="18"/>
      <c r="Z39" s="29"/>
      <c r="AA39" s="48"/>
      <c r="AB39" s="18"/>
      <c r="AC39" s="29"/>
      <c r="AD39" s="48"/>
      <c r="AE39" s="18"/>
      <c r="AF39" s="29"/>
      <c r="AG39" s="48"/>
      <c r="AH39" s="18"/>
      <c r="AI39" s="29"/>
      <c r="AJ39" s="48"/>
      <c r="AK39" s="18"/>
    </row>
    <row r="40" spans="1:37" ht="15" x14ac:dyDescent="0.25">
      <c r="A40" s="6" t="s">
        <v>28</v>
      </c>
      <c r="B40" s="6" t="s">
        <v>102</v>
      </c>
      <c r="C40" s="44">
        <f>(C37)/(C34)</f>
        <v>7.280822738331139</v>
      </c>
      <c r="D40" s="45" t="s">
        <v>29</v>
      </c>
      <c r="E40" s="81"/>
      <c r="F40" s="44">
        <f>(F37)/(F34)</f>
        <v>28.844153979331029</v>
      </c>
      <c r="G40" s="45" t="s">
        <v>29</v>
      </c>
      <c r="H40" s="47"/>
      <c r="I40" s="44">
        <f>(I37)/(I34)</f>
        <v>26.285398384390373</v>
      </c>
      <c r="J40" s="45" t="s">
        <v>29</v>
      </c>
      <c r="K40" s="47"/>
      <c r="L40" s="44">
        <f>(L37)/(L34)</f>
        <v>84.113274830049193</v>
      </c>
      <c r="M40" s="45" t="s">
        <v>29</v>
      </c>
      <c r="N40" s="82"/>
      <c r="O40" s="44">
        <f>(O37)/(O34)</f>
        <v>84.113274830049193</v>
      </c>
      <c r="P40" s="45" t="s">
        <v>29</v>
      </c>
      <c r="Q40" s="47"/>
      <c r="R40" s="44">
        <f>(R37)/(R34)</f>
        <v>11.46787734823403</v>
      </c>
      <c r="S40" s="45" t="s">
        <v>29</v>
      </c>
      <c r="T40" s="47"/>
      <c r="U40" s="44">
        <f>(U37)/(U34)</f>
        <v>84.113274830049193</v>
      </c>
      <c r="V40" s="45" t="s">
        <v>29</v>
      </c>
      <c r="W40" s="47"/>
      <c r="X40" s="44">
        <f>(X37)/(X34)</f>
        <v>84.113274830049193</v>
      </c>
      <c r="Y40" s="45" t="s">
        <v>29</v>
      </c>
      <c r="Z40" s="47"/>
      <c r="AA40" s="44">
        <f>(AA37)/(AA34)</f>
        <v>22.935754696468059</v>
      </c>
      <c r="AB40" s="45" t="s">
        <v>29</v>
      </c>
      <c r="AC40" s="47"/>
      <c r="AD40" s="44">
        <f>(AD37)/(AD34)</f>
        <v>84.113274830049193</v>
      </c>
      <c r="AE40" s="45" t="s">
        <v>29</v>
      </c>
      <c r="AF40" s="47"/>
      <c r="AG40" s="44">
        <f>(AG37)/(AG34)</f>
        <v>84.113274830049193</v>
      </c>
      <c r="AH40" s="45" t="s">
        <v>29</v>
      </c>
      <c r="AI40" s="47"/>
      <c r="AJ40" s="44">
        <f>(AJ37)/(AJ34)</f>
        <v>0</v>
      </c>
      <c r="AK40" s="19" t="s">
        <v>29</v>
      </c>
    </row>
    <row r="41" spans="1:37" ht="15" x14ac:dyDescent="0.25">
      <c r="A41" s="6"/>
      <c r="B41" s="6"/>
      <c r="C41" s="86"/>
      <c r="D41" s="86"/>
      <c r="E41" s="49"/>
      <c r="F41" s="83"/>
      <c r="G41" s="83"/>
      <c r="H41" s="84"/>
      <c r="I41" s="83"/>
      <c r="J41" s="83"/>
      <c r="K41" s="84"/>
      <c r="L41" s="83"/>
      <c r="M41" s="83"/>
      <c r="N41" s="83"/>
      <c r="O41" s="83"/>
      <c r="P41" s="83"/>
      <c r="Q41" s="84"/>
      <c r="R41" s="83"/>
      <c r="S41" s="83"/>
      <c r="T41" s="84"/>
      <c r="U41" s="83"/>
      <c r="V41" s="83"/>
      <c r="W41" s="84"/>
      <c r="X41" s="83"/>
      <c r="Y41" s="83"/>
      <c r="Z41" s="84"/>
      <c r="AA41" s="83"/>
      <c r="AB41" s="83"/>
      <c r="AC41" s="84"/>
      <c r="AD41" s="83"/>
      <c r="AE41" s="83"/>
      <c r="AF41" s="84"/>
      <c r="AG41" s="83"/>
      <c r="AH41" s="83"/>
      <c r="AI41" s="84"/>
      <c r="AJ41" s="83"/>
      <c r="AK41" s="51"/>
    </row>
    <row r="42" spans="1:37" ht="15" x14ac:dyDescent="0.25">
      <c r="A42" s="39" t="s">
        <v>103</v>
      </c>
      <c r="B42" s="6"/>
      <c r="C42" s="86"/>
      <c r="D42" s="86"/>
      <c r="E42" s="49"/>
      <c r="F42" s="83"/>
      <c r="G42" s="83"/>
      <c r="H42" s="84"/>
      <c r="I42" s="83"/>
      <c r="J42" s="83"/>
      <c r="K42" s="84"/>
      <c r="L42" s="83"/>
      <c r="M42" s="83"/>
      <c r="N42" s="83"/>
      <c r="O42" s="83"/>
      <c r="P42" s="83"/>
      <c r="Q42" s="84"/>
      <c r="R42" s="83"/>
      <c r="S42" s="83"/>
      <c r="T42" s="84"/>
      <c r="U42" s="83"/>
      <c r="V42" s="83"/>
      <c r="W42" s="84"/>
      <c r="X42" s="83"/>
      <c r="Y42" s="83"/>
      <c r="Z42" s="84"/>
      <c r="AA42" s="83"/>
      <c r="AB42" s="83"/>
      <c r="AC42" s="84"/>
      <c r="AD42" s="83"/>
      <c r="AE42" s="83"/>
      <c r="AF42" s="84"/>
      <c r="AG42" s="83"/>
      <c r="AH42" s="83"/>
      <c r="AI42" s="84"/>
      <c r="AJ42" s="83"/>
      <c r="AK42" s="51"/>
    </row>
    <row r="43" spans="1:37" ht="28.8" x14ac:dyDescent="0.25">
      <c r="A43" s="4" t="s">
        <v>67</v>
      </c>
      <c r="B43" s="153" t="s">
        <v>104</v>
      </c>
      <c r="C43" s="154" t="s">
        <v>66</v>
      </c>
      <c r="D43" s="87"/>
      <c r="E43" s="68"/>
      <c r="F43" s="155">
        <f>IF(F40&lt;50,(50-F40)*(F34/6.442),"0")</f>
        <v>21.177018492381421</v>
      </c>
      <c r="G43" s="87"/>
      <c r="H43" s="156"/>
      <c r="I43" s="155">
        <f>IF(I40&lt;50,(50-I40)*(I34/6.442),"0")</f>
        <v>23.738334853759877</v>
      </c>
      <c r="J43" s="87"/>
      <c r="K43" s="156"/>
      <c r="L43" s="155" t="str">
        <f>IF(L40&lt;50,(50-L40)*(L34/6.442),"0")</f>
        <v>0</v>
      </c>
      <c r="M43" s="117"/>
      <c r="N43" s="117"/>
      <c r="O43" s="155" t="str">
        <f>IF(O40&lt;50,(50-O40)*(O34/6.442),"0")</f>
        <v>0</v>
      </c>
      <c r="P43" s="87"/>
      <c r="Q43" s="156"/>
      <c r="R43" s="155">
        <f>IF(R40&lt;50,(50-R40)*(R34/6.442),"0")</f>
        <v>77.141370111121134</v>
      </c>
      <c r="S43" s="87"/>
      <c r="T43" s="156"/>
      <c r="U43" s="155" t="str">
        <f>IF(U40&lt;50,(50-U40)*(U34/6.442),"0")</f>
        <v>0</v>
      </c>
      <c r="V43" s="117"/>
      <c r="W43" s="156"/>
      <c r="X43" s="155" t="str">
        <f>IF(X40&lt;50,(50-X40)*(X34/6.442),"0")</f>
        <v>0</v>
      </c>
      <c r="Y43" s="87"/>
      <c r="Z43" s="156"/>
      <c r="AA43" s="155">
        <f>IF(AA40&lt;50,(50-AA40)*(AA34/6.442),"0")</f>
        <v>27.091330817746215</v>
      </c>
      <c r="AB43" s="87"/>
      <c r="AC43" s="156"/>
      <c r="AD43" s="155" t="str">
        <f>IF(AD40&lt;50,(50-AD40)*(AD34/6.442),"0")</f>
        <v>0</v>
      </c>
      <c r="AE43" s="117"/>
      <c r="AF43" s="156"/>
      <c r="AG43" s="155" t="str">
        <f>IF(AG40&lt;50,(50-AG40)*(AG34/6.442),"0")</f>
        <v>0</v>
      </c>
      <c r="AH43" s="87"/>
      <c r="AI43" s="156"/>
      <c r="AJ43" s="155">
        <f>IF(AJ40&lt;50,(50-AJ40)*(AJ34/6.442),"0")</f>
        <v>50.050039293374901</v>
      </c>
      <c r="AK43" s="157"/>
    </row>
    <row r="44" spans="1:37" ht="28.8" x14ac:dyDescent="0.25">
      <c r="A44" s="4" t="s">
        <v>68</v>
      </c>
      <c r="B44" s="153" t="s">
        <v>105</v>
      </c>
      <c r="C44" s="158">
        <f>(C40-50)*(6.442/C34)</f>
        <v>-4.2676467256363946</v>
      </c>
      <c r="D44" s="87"/>
      <c r="E44" s="68"/>
      <c r="F44" s="158">
        <f>(IF(F40&gt;=50,(F40-50)*(F34/6.442),0)+(C44-F43))</f>
        <v>-25.444665218017818</v>
      </c>
      <c r="G44" s="87"/>
      <c r="H44" s="156"/>
      <c r="I44" s="158">
        <f>(IF(I40&gt;=50,(I40-50)*(I34/6.442),0)+(F44-I43))</f>
        <v>-49.183000071777698</v>
      </c>
      <c r="J44" s="87"/>
      <c r="K44" s="156"/>
      <c r="L44" s="158">
        <f>(IF(L40&gt;=50,(L40-50)*(L34/6.442),0)+(I44-L43))</f>
        <v>-15.035585158384514</v>
      </c>
      <c r="M44" s="117"/>
      <c r="N44" s="117"/>
      <c r="O44" s="158">
        <f>(IF(O40&gt;=50,(O40-50)*(O34/6.442),0)+(L44-O43))</f>
        <v>19.111829755008671</v>
      </c>
      <c r="P44" s="87"/>
      <c r="Q44" s="156"/>
      <c r="R44" s="158">
        <f>(IF(R40&gt;=50,(R40-50)*(R34/6.442),0)+(O44-R43))</f>
        <v>-58.029540356112463</v>
      </c>
      <c r="S44" s="87"/>
      <c r="T44" s="156"/>
      <c r="U44" s="158">
        <f>(IF(U40&gt;=50,(U40-50)*(U34/6.442),0)+(R44-U43))</f>
        <v>-23.882125442719278</v>
      </c>
      <c r="V44" s="117"/>
      <c r="W44" s="156"/>
      <c r="X44" s="158">
        <f>(IF(X40&gt;=50,(X40-50)*(X34/6.442),0)+(U44-X43))</f>
        <v>10.265289470673906</v>
      </c>
      <c r="Y44" s="87"/>
      <c r="Z44" s="156"/>
      <c r="AA44" s="158">
        <f>(IF(AA40&gt;=50,(AA40-50)*(AA34/6.442),0)+(X44-AA43))</f>
        <v>-16.826041347072309</v>
      </c>
      <c r="AB44" s="87"/>
      <c r="AC44" s="156"/>
      <c r="AD44" s="158">
        <f>(IF(AD40&gt;=50,(AD40-50)*(AD34/6.442),0)+(AA44-AD43))</f>
        <v>17.321373566320876</v>
      </c>
      <c r="AE44" s="117"/>
      <c r="AF44" s="156"/>
      <c r="AG44" s="158">
        <f>(IF(AG40&gt;=50,(AG40-50)*(AG34/6.442),0)+(AD44-AG43))</f>
        <v>51.468788479714064</v>
      </c>
      <c r="AH44" s="87"/>
      <c r="AI44" s="156"/>
      <c r="AJ44" s="158">
        <f>(IF(AJ40&gt;=50,(AJ40-50)*(AJ34/6.442),0)+(AG44-AJ43))</f>
        <v>1.4187491863391628</v>
      </c>
      <c r="AK44" s="157"/>
    </row>
    <row r="45" spans="1:37" ht="15" x14ac:dyDescent="0.25">
      <c r="A45" s="39"/>
      <c r="B45" s="36"/>
      <c r="C45" s="61"/>
      <c r="D45" s="62"/>
      <c r="E45" s="60"/>
      <c r="F45" s="63"/>
      <c r="G45" s="64"/>
      <c r="H45" s="65"/>
      <c r="I45" s="63"/>
      <c r="J45" s="64"/>
      <c r="K45" s="65"/>
      <c r="L45" s="63"/>
      <c r="M45" s="51"/>
      <c r="N45" s="51"/>
      <c r="O45" s="63"/>
      <c r="P45" s="64"/>
      <c r="Q45" s="65"/>
      <c r="R45" s="63"/>
      <c r="S45" s="64"/>
      <c r="T45" s="65"/>
      <c r="U45" s="63"/>
      <c r="V45" s="51"/>
      <c r="W45" s="65"/>
      <c r="X45" s="63"/>
      <c r="Y45" s="64"/>
      <c r="Z45" s="65"/>
      <c r="AA45" s="63"/>
      <c r="AB45" s="64"/>
      <c r="AC45" s="65"/>
      <c r="AD45" s="63"/>
      <c r="AE45" s="51"/>
      <c r="AF45" s="65"/>
      <c r="AG45" s="63"/>
      <c r="AH45" s="64"/>
      <c r="AI45" s="65"/>
      <c r="AJ45" s="63"/>
      <c r="AK45" s="51"/>
    </row>
    <row r="46" spans="1:37" ht="109.2" x14ac:dyDescent="0.3">
      <c r="A46" s="159" t="s">
        <v>77</v>
      </c>
      <c r="B46" s="160" t="s">
        <v>78</v>
      </c>
      <c r="C46" s="137" t="str">
        <f>IF(C44&gt;=0,"PASS","FAIL")</f>
        <v>FAIL</v>
      </c>
      <c r="D46" s="41"/>
      <c r="E46" s="59"/>
      <c r="F46" s="137" t="str">
        <f>IF(F44&gt;=0,"PASS","FAIL")</f>
        <v>FAIL</v>
      </c>
      <c r="G46" s="42"/>
      <c r="H46" s="43"/>
      <c r="I46" s="137" t="str">
        <f>IF(I44&gt;=0,"PASS","FAIL")</f>
        <v>FAIL</v>
      </c>
      <c r="J46" s="42"/>
      <c r="K46" s="43"/>
      <c r="L46" s="137" t="str">
        <f>IF(L44&gt;=0,"PASS","FAIL")</f>
        <v>FAIL</v>
      </c>
      <c r="M46" s="38"/>
      <c r="N46" s="38"/>
      <c r="O46" s="137" t="str">
        <f>IF(O44&gt;=0,"PASS","FAIL")</f>
        <v>PASS</v>
      </c>
      <c r="P46" s="42"/>
      <c r="Q46" s="43"/>
      <c r="R46" s="137" t="str">
        <f>IF(R44&gt;=0,"PASS","FAIL")</f>
        <v>FAIL</v>
      </c>
      <c r="S46" s="42"/>
      <c r="T46" s="43"/>
      <c r="U46" s="137" t="str">
        <f>IF(U44&gt;=0,"PASS","FAIL")</f>
        <v>FAIL</v>
      </c>
      <c r="V46" s="38"/>
      <c r="W46" s="43"/>
      <c r="X46" s="137" t="str">
        <f>IF(X44&gt;=0,"PASS","FAIL")</f>
        <v>PASS</v>
      </c>
      <c r="Y46" s="42"/>
      <c r="Z46" s="43"/>
      <c r="AA46" s="137" t="str">
        <f>IF(AA44&gt;=0,"PASS","FAIL")</f>
        <v>FAIL</v>
      </c>
      <c r="AB46" s="42"/>
      <c r="AC46" s="43"/>
      <c r="AD46" s="137" t="str">
        <f>IF(AD44&gt;=0,"PASS","FAIL")</f>
        <v>PASS</v>
      </c>
      <c r="AE46" s="38"/>
      <c r="AF46" s="43"/>
      <c r="AG46" s="137" t="str">
        <f>IF(AG44&gt;=0,"PASS","FAIL")</f>
        <v>PASS</v>
      </c>
      <c r="AH46" s="42"/>
      <c r="AI46" s="43"/>
      <c r="AJ46" s="137" t="str">
        <f>IF(AJ44&gt;=0,"PASS","FAIL")</f>
        <v>PASS</v>
      </c>
      <c r="AK46" s="38"/>
    </row>
    <row r="47" spans="1:37" ht="15" x14ac:dyDescent="0.25">
      <c r="A47" s="39"/>
      <c r="B47" s="39"/>
      <c r="C47" s="66"/>
      <c r="D47" s="67"/>
      <c r="E47" s="49"/>
      <c r="F47" s="50"/>
      <c r="G47" s="51"/>
      <c r="H47" s="52"/>
      <c r="I47" s="50"/>
      <c r="J47" s="51"/>
      <c r="K47" s="52"/>
      <c r="L47" s="50"/>
      <c r="M47" s="38"/>
      <c r="N47" s="38"/>
      <c r="O47" s="66"/>
      <c r="P47" s="67"/>
      <c r="Q47" s="49"/>
      <c r="R47" s="50"/>
      <c r="S47" s="51"/>
      <c r="T47" s="52"/>
      <c r="U47" s="50"/>
      <c r="V47" s="51"/>
      <c r="W47" s="52"/>
      <c r="X47" s="66"/>
      <c r="Y47" s="67"/>
      <c r="Z47" s="49"/>
      <c r="AA47" s="50"/>
      <c r="AB47" s="51"/>
      <c r="AC47" s="52"/>
      <c r="AD47" s="50"/>
      <c r="AE47" s="51"/>
      <c r="AF47" s="49"/>
      <c r="AG47" s="50"/>
      <c r="AH47" s="51"/>
      <c r="AI47" s="52"/>
      <c r="AJ47" s="50"/>
      <c r="AK47" s="51"/>
    </row>
    <row r="48" spans="1:37" x14ac:dyDescent="0.25">
      <c r="A48" s="6" t="s">
        <v>9</v>
      </c>
      <c r="B48" s="73" t="s">
        <v>8</v>
      </c>
      <c r="C48" s="1"/>
      <c r="D48" s="1"/>
      <c r="O48" s="1"/>
      <c r="P48" s="1"/>
      <c r="X48" s="1"/>
      <c r="Y48" s="1"/>
    </row>
    <row r="49" spans="1:25" x14ac:dyDescent="0.25">
      <c r="A49" s="6" t="s">
        <v>10</v>
      </c>
      <c r="B49" s="73">
        <f ca="1">TODAY()</f>
        <v>45693</v>
      </c>
      <c r="C49" s="1"/>
      <c r="D49" s="1"/>
      <c r="O49" s="1"/>
      <c r="P49" s="1"/>
      <c r="X49" s="1"/>
      <c r="Y49" s="1"/>
    </row>
    <row r="50" spans="1:25" ht="13.8" thickBot="1" x14ac:dyDescent="0.3">
      <c r="A50" s="6"/>
      <c r="B50" s="73"/>
      <c r="C50" s="1"/>
      <c r="D50" s="1"/>
      <c r="O50" s="1"/>
      <c r="P50" s="1"/>
      <c r="X50" s="1"/>
      <c r="Y50" s="1"/>
    </row>
    <row r="51" spans="1:25" x14ac:dyDescent="0.25">
      <c r="A51" s="77" t="s">
        <v>14</v>
      </c>
      <c r="B51" s="78"/>
      <c r="C51" s="1"/>
      <c r="D51" s="1"/>
      <c r="O51" s="1"/>
      <c r="P51" s="1"/>
      <c r="X51" s="1"/>
      <c r="Y51" s="1"/>
    </row>
    <row r="52" spans="1:25" ht="39.6" customHeight="1" x14ac:dyDescent="0.25">
      <c r="A52" s="192" t="s">
        <v>74</v>
      </c>
      <c r="B52" s="193"/>
      <c r="C52" s="7"/>
      <c r="D52" s="74"/>
      <c r="O52" s="7"/>
      <c r="P52" s="7"/>
      <c r="X52" s="7"/>
      <c r="Y52" s="7"/>
    </row>
    <row r="53" spans="1:25" ht="39.6" customHeight="1" x14ac:dyDescent="0.25">
      <c r="A53" s="194" t="s">
        <v>76</v>
      </c>
      <c r="B53" s="195"/>
      <c r="C53" s="7"/>
      <c r="D53" s="74"/>
      <c r="O53" s="7"/>
      <c r="P53" s="7"/>
      <c r="X53" s="7"/>
      <c r="Y53" s="7"/>
    </row>
    <row r="54" spans="1:25" ht="42.6" customHeight="1" thickBot="1" x14ac:dyDescent="0.3">
      <c r="A54" s="194" t="s">
        <v>75</v>
      </c>
      <c r="B54" s="195"/>
      <c r="C54" s="7"/>
      <c r="D54" s="7"/>
      <c r="O54" s="7"/>
      <c r="P54" s="7"/>
      <c r="X54" s="7"/>
      <c r="Y54" s="7"/>
    </row>
    <row r="55" spans="1:25" ht="30.6" customHeight="1" thickBot="1" x14ac:dyDescent="0.3">
      <c r="A55" s="196" t="s">
        <v>86</v>
      </c>
      <c r="B55" s="197"/>
      <c r="C55" s="7"/>
      <c r="D55" s="75" t="s">
        <v>63</v>
      </c>
      <c r="E55" s="76"/>
      <c r="O55" s="7"/>
      <c r="P55" s="7"/>
      <c r="X55" s="7"/>
      <c r="Y55" s="7"/>
    </row>
    <row r="56" spans="1:25" x14ac:dyDescent="0.25">
      <c r="B56" s="10"/>
      <c r="C56" s="191"/>
      <c r="D56" s="191"/>
      <c r="O56" s="191"/>
      <c r="P56" s="191"/>
      <c r="X56" s="191"/>
      <c r="Y56" s="191"/>
    </row>
    <row r="57" spans="1:25" x14ac:dyDescent="0.25">
      <c r="A57" s="8" t="s">
        <v>8</v>
      </c>
    </row>
  </sheetData>
  <mergeCells count="38">
    <mergeCell ref="X56:Y56"/>
    <mergeCell ref="A52:B52"/>
    <mergeCell ref="A53:B53"/>
    <mergeCell ref="A54:B54"/>
    <mergeCell ref="A55:B55"/>
    <mergeCell ref="C56:D56"/>
    <mergeCell ref="O56:P56"/>
    <mergeCell ref="U17:V17"/>
    <mergeCell ref="X17:Y17"/>
    <mergeCell ref="AA17:AB17"/>
    <mergeCell ref="AD17:AE17"/>
    <mergeCell ref="AG17:AH17"/>
    <mergeCell ref="AJ17:AK17"/>
    <mergeCell ref="C17:D17"/>
    <mergeCell ref="F17:G17"/>
    <mergeCell ref="I17:J17"/>
    <mergeCell ref="L17:M17"/>
    <mergeCell ref="O17:P17"/>
    <mergeCell ref="R17:S17"/>
    <mergeCell ref="U16:V16"/>
    <mergeCell ref="X16:Y16"/>
    <mergeCell ref="AA16:AB16"/>
    <mergeCell ref="AD16:AE16"/>
    <mergeCell ref="AG16:AH16"/>
    <mergeCell ref="AJ16:AK16"/>
    <mergeCell ref="C16:D16"/>
    <mergeCell ref="F16:G16"/>
    <mergeCell ref="I16:J16"/>
    <mergeCell ref="L16:M16"/>
    <mergeCell ref="O16:P16"/>
    <mergeCell ref="R16:S16"/>
    <mergeCell ref="A1:B1"/>
    <mergeCell ref="A2:B2"/>
    <mergeCell ref="A4:B4"/>
    <mergeCell ref="C13:AK13"/>
    <mergeCell ref="C14:E14"/>
    <mergeCell ref="F14:AH14"/>
    <mergeCell ref="AI14:AK14"/>
  </mergeCells>
  <pageMargins left="0.7" right="0.7" top="0.75" bottom="0.75" header="0.3" footer="0.3"/>
  <pageSetup paperSize="3"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7325-9FD0-49AE-9F0B-6844D75B336C}">
  <sheetPr>
    <pageSetUpPr fitToPage="1"/>
  </sheetPr>
  <dimension ref="A1:K57"/>
  <sheetViews>
    <sheetView topLeftCell="A16" zoomScaleNormal="100" workbookViewId="0">
      <selection activeCell="B23" sqref="B23"/>
    </sheetView>
  </sheetViews>
  <sheetFormatPr defaultRowHeight="13.2" x14ac:dyDescent="0.25"/>
  <cols>
    <col min="1" max="1" width="13.6640625" customWidth="1"/>
    <col min="2" max="2" width="69.77734375" customWidth="1"/>
    <col min="3" max="3" width="11.6640625" customWidth="1"/>
    <col min="4" max="4" width="8.6640625" customWidth="1"/>
    <col min="5" max="5" width="2.6640625" customWidth="1"/>
    <col min="6" max="6" width="11.6640625" customWidth="1"/>
    <col min="7" max="7" width="8.6640625" customWidth="1"/>
    <col min="8" max="8" width="2.6640625" customWidth="1"/>
    <col min="9" max="9" width="11.6640625" customWidth="1"/>
    <col min="10" max="10" width="8.6640625" customWidth="1"/>
    <col min="11" max="11" width="2.6640625" customWidth="1"/>
  </cols>
  <sheetData>
    <row r="1" spans="1:11" ht="24.6" customHeight="1" x14ac:dyDescent="0.3">
      <c r="A1" s="176" t="s">
        <v>39</v>
      </c>
      <c r="B1" s="176"/>
    </row>
    <row r="2" spans="1:11" ht="25.2" customHeight="1" x14ac:dyDescent="0.3">
      <c r="A2" s="178" t="s">
        <v>11</v>
      </c>
      <c r="B2" s="178"/>
      <c r="C2" s="1"/>
      <c r="D2" s="1"/>
    </row>
    <row r="3" spans="1:11" ht="12" customHeight="1" x14ac:dyDescent="0.25">
      <c r="A3" s="1"/>
      <c r="B3" s="1"/>
      <c r="C3" s="1"/>
      <c r="D3" s="1"/>
    </row>
    <row r="4" spans="1:11" ht="17.399999999999999" customHeight="1" x14ac:dyDescent="0.3">
      <c r="A4" s="177" t="s">
        <v>43</v>
      </c>
      <c r="B4" s="177"/>
      <c r="C4" s="30"/>
      <c r="D4" s="1"/>
    </row>
    <row r="5" spans="1:11" x14ac:dyDescent="0.25">
      <c r="A5" s="1"/>
      <c r="B5" s="2" t="s">
        <v>8</v>
      </c>
      <c r="C5" s="1"/>
      <c r="D5" s="1"/>
    </row>
    <row r="6" spans="1:11" ht="14.4" customHeight="1" x14ac:dyDescent="0.3">
      <c r="A6" s="3" t="s">
        <v>0</v>
      </c>
      <c r="B6" s="32"/>
      <c r="C6" s="1"/>
      <c r="D6" s="1"/>
    </row>
    <row r="7" spans="1:11" ht="14.4" customHeight="1" x14ac:dyDescent="0.3">
      <c r="A7" s="3" t="s">
        <v>85</v>
      </c>
      <c r="B7" s="32"/>
      <c r="C7" s="1"/>
      <c r="D7" s="1"/>
    </row>
    <row r="8" spans="1:11" ht="14.4" customHeight="1" x14ac:dyDescent="0.3">
      <c r="A8" s="3" t="s">
        <v>1</v>
      </c>
      <c r="B8" s="32" t="s">
        <v>8</v>
      </c>
      <c r="C8" s="1"/>
      <c r="D8" s="1"/>
    </row>
    <row r="9" spans="1:11" ht="14.4" customHeight="1" x14ac:dyDescent="0.3">
      <c r="A9" s="3" t="s">
        <v>14</v>
      </c>
      <c r="B9" s="32" t="s">
        <v>8</v>
      </c>
      <c r="C9" s="1"/>
      <c r="D9" s="1"/>
    </row>
    <row r="10" spans="1:11" x14ac:dyDescent="0.25">
      <c r="A10" s="1"/>
      <c r="B10" s="9" t="s">
        <v>8</v>
      </c>
      <c r="C10" s="27"/>
      <c r="D10" s="27"/>
      <c r="E10" s="27"/>
      <c r="F10" s="27"/>
      <c r="G10" s="27"/>
    </row>
    <row r="11" spans="1:11" ht="19.95" customHeight="1" x14ac:dyDescent="0.3">
      <c r="A11" s="1"/>
      <c r="B11" s="34" t="s">
        <v>61</v>
      </c>
      <c r="C11" s="27"/>
      <c r="D11" s="27"/>
      <c r="E11" s="27"/>
      <c r="F11" s="27"/>
      <c r="G11" s="27"/>
    </row>
    <row r="12" spans="1:11" ht="16.2" thickBot="1" x14ac:dyDescent="0.35">
      <c r="A12" s="1"/>
      <c r="B12" s="33" t="s">
        <v>62</v>
      </c>
      <c r="C12" s="27"/>
      <c r="D12" s="27"/>
      <c r="E12" s="27"/>
      <c r="F12" s="27"/>
      <c r="G12" s="27"/>
    </row>
    <row r="13" spans="1:11" ht="45" customHeight="1" thickBot="1" x14ac:dyDescent="0.3">
      <c r="A13" s="1"/>
      <c r="B13" s="9"/>
      <c r="C13" s="179" t="s">
        <v>88</v>
      </c>
      <c r="D13" s="180"/>
      <c r="E13" s="180"/>
      <c r="F13" s="180"/>
      <c r="G13" s="180"/>
      <c r="H13" s="180"/>
      <c r="I13" s="180"/>
      <c r="J13" s="180"/>
      <c r="K13" s="181"/>
    </row>
    <row r="14" spans="1:11" ht="51.6" customHeight="1" thickBot="1" x14ac:dyDescent="0.35">
      <c r="A14" s="1"/>
      <c r="B14" s="9"/>
      <c r="C14" s="182" t="s">
        <v>55</v>
      </c>
      <c r="D14" s="183"/>
      <c r="E14" s="184"/>
      <c r="F14" s="101"/>
      <c r="G14" s="101"/>
      <c r="H14" s="101"/>
      <c r="I14" s="182" t="s">
        <v>56</v>
      </c>
      <c r="J14" s="183"/>
      <c r="K14" s="184"/>
    </row>
    <row r="15" spans="1:11" ht="12.6" customHeight="1" x14ac:dyDescent="0.3">
      <c r="A15" s="1"/>
      <c r="B15" s="9"/>
      <c r="C15" s="102"/>
      <c r="D15" s="94"/>
      <c r="E15" s="94"/>
      <c r="F15" s="92"/>
      <c r="G15" s="92"/>
      <c r="H15" s="92"/>
      <c r="I15" s="92"/>
      <c r="J15" s="92"/>
      <c r="K15" s="103"/>
    </row>
    <row r="16" spans="1:11" ht="28.2" customHeight="1" x14ac:dyDescent="0.3">
      <c r="A16" s="1"/>
      <c r="B16" s="9" t="s">
        <v>8</v>
      </c>
      <c r="C16" s="198" t="s">
        <v>89</v>
      </c>
      <c r="D16" s="190"/>
      <c r="E16" s="104"/>
      <c r="F16" s="189" t="s">
        <v>84</v>
      </c>
      <c r="G16" s="190"/>
      <c r="H16" s="104"/>
      <c r="I16" s="189" t="s">
        <v>84</v>
      </c>
      <c r="J16" s="190"/>
      <c r="K16" s="105"/>
    </row>
    <row r="17" spans="1:11" ht="27" customHeight="1" x14ac:dyDescent="0.3">
      <c r="A17" s="1"/>
      <c r="B17" s="1"/>
      <c r="C17" s="199" t="s">
        <v>45</v>
      </c>
      <c r="D17" s="172"/>
      <c r="E17" s="53"/>
      <c r="F17" s="171" t="s">
        <v>46</v>
      </c>
      <c r="G17" s="172"/>
      <c r="H17" s="104"/>
      <c r="I17" s="171" t="s">
        <v>47</v>
      </c>
      <c r="J17" s="172"/>
      <c r="K17" s="105"/>
    </row>
    <row r="18" spans="1:11" x14ac:dyDescent="0.25">
      <c r="A18" s="4" t="s">
        <v>5</v>
      </c>
      <c r="B18" s="4" t="s">
        <v>2</v>
      </c>
      <c r="C18" s="106" t="s">
        <v>3</v>
      </c>
      <c r="D18" s="12" t="s">
        <v>6</v>
      </c>
      <c r="E18" s="54"/>
      <c r="F18" s="11" t="s">
        <v>3</v>
      </c>
      <c r="G18" s="12" t="s">
        <v>6</v>
      </c>
      <c r="H18" s="37"/>
      <c r="I18" s="11" t="s">
        <v>3</v>
      </c>
      <c r="J18" s="12" t="s">
        <v>6</v>
      </c>
      <c r="K18" s="107"/>
    </row>
    <row r="19" spans="1:11" x14ac:dyDescent="0.25">
      <c r="A19" s="1" t="s">
        <v>30</v>
      </c>
      <c r="B19" s="5" t="s">
        <v>95</v>
      </c>
      <c r="C19" s="26">
        <v>45</v>
      </c>
      <c r="D19" s="13" t="s">
        <v>7</v>
      </c>
      <c r="E19" s="55"/>
      <c r="F19" s="24">
        <v>45</v>
      </c>
      <c r="G19" s="23" t="s">
        <v>7</v>
      </c>
      <c r="H19" s="37"/>
      <c r="I19" s="24">
        <v>45</v>
      </c>
      <c r="J19" s="23" t="s">
        <v>7</v>
      </c>
      <c r="K19" s="107"/>
    </row>
    <row r="20" spans="1:11" x14ac:dyDescent="0.25">
      <c r="A20" s="1" t="s">
        <v>4</v>
      </c>
      <c r="B20" s="5" t="s">
        <v>96</v>
      </c>
      <c r="C20" s="26">
        <v>45</v>
      </c>
      <c r="D20" s="13" t="s">
        <v>7</v>
      </c>
      <c r="E20" s="56"/>
      <c r="F20" s="24">
        <v>45</v>
      </c>
      <c r="G20" s="23" t="s">
        <v>7</v>
      </c>
      <c r="H20" s="37"/>
      <c r="I20" s="24">
        <v>45</v>
      </c>
      <c r="J20" s="23" t="s">
        <v>7</v>
      </c>
      <c r="K20" s="107"/>
    </row>
    <row r="21" spans="1:11" x14ac:dyDescent="0.25">
      <c r="A21" s="1" t="s">
        <v>13</v>
      </c>
      <c r="B21" s="5" t="s">
        <v>97</v>
      </c>
      <c r="C21" s="26">
        <v>20</v>
      </c>
      <c r="D21" s="13" t="s">
        <v>7</v>
      </c>
      <c r="E21" s="55"/>
      <c r="F21" s="24">
        <v>12</v>
      </c>
      <c r="G21" s="23" t="s">
        <v>7</v>
      </c>
      <c r="H21" s="37"/>
      <c r="I21" s="24">
        <v>12</v>
      </c>
      <c r="J21" s="23" t="s">
        <v>7</v>
      </c>
      <c r="K21" s="107"/>
    </row>
    <row r="22" spans="1:11" ht="15.6" x14ac:dyDescent="0.25">
      <c r="A22" s="1" t="s">
        <v>15</v>
      </c>
      <c r="B22" s="79" t="s">
        <v>73</v>
      </c>
      <c r="C22" s="26">
        <v>8</v>
      </c>
      <c r="D22" s="13" t="s">
        <v>7</v>
      </c>
      <c r="E22" s="55"/>
      <c r="F22" s="24">
        <v>8</v>
      </c>
      <c r="G22" s="23" t="s">
        <v>7</v>
      </c>
      <c r="H22" s="37"/>
      <c r="I22" s="24">
        <v>8</v>
      </c>
      <c r="J22" s="23" t="s">
        <v>7</v>
      </c>
      <c r="K22" s="107"/>
    </row>
    <row r="23" spans="1:11" ht="28.8" x14ac:dyDescent="0.25">
      <c r="A23" s="5" t="s">
        <v>12</v>
      </c>
      <c r="B23" s="80" t="s">
        <v>106</v>
      </c>
      <c r="C23" s="26">
        <v>300</v>
      </c>
      <c r="D23" s="23" t="s">
        <v>7</v>
      </c>
      <c r="E23" s="56"/>
      <c r="F23" s="24">
        <v>120</v>
      </c>
      <c r="G23" s="23" t="s">
        <v>7</v>
      </c>
      <c r="H23" s="37"/>
      <c r="I23" s="24">
        <v>100</v>
      </c>
      <c r="J23" s="23" t="s">
        <v>7</v>
      </c>
      <c r="K23" s="107"/>
    </row>
    <row r="24" spans="1:11" ht="15.6" x14ac:dyDescent="0.25">
      <c r="A24" s="1" t="s">
        <v>17</v>
      </c>
      <c r="B24" s="5" t="s">
        <v>72</v>
      </c>
      <c r="C24" s="26">
        <v>1</v>
      </c>
      <c r="D24" s="13" t="s">
        <v>7</v>
      </c>
      <c r="E24" s="56"/>
      <c r="F24" s="24">
        <v>1</v>
      </c>
      <c r="G24" s="23" t="s">
        <v>7</v>
      </c>
      <c r="H24" s="37"/>
      <c r="I24" s="24">
        <v>1</v>
      </c>
      <c r="J24" s="23" t="s">
        <v>7</v>
      </c>
      <c r="K24" s="107"/>
    </row>
    <row r="25" spans="1:11" x14ac:dyDescent="0.25">
      <c r="A25" s="1" t="s">
        <v>19</v>
      </c>
      <c r="B25" s="1" t="s">
        <v>35</v>
      </c>
      <c r="C25" s="26">
        <v>100</v>
      </c>
      <c r="D25" s="13" t="s">
        <v>21</v>
      </c>
      <c r="E25" s="55"/>
      <c r="F25" s="24">
        <v>100</v>
      </c>
      <c r="G25" s="23" t="s">
        <v>21</v>
      </c>
      <c r="H25" s="37"/>
      <c r="I25" s="26">
        <v>100</v>
      </c>
      <c r="J25" s="23" t="s">
        <v>21</v>
      </c>
      <c r="K25" s="107"/>
    </row>
    <row r="26" spans="1:11" x14ac:dyDescent="0.25">
      <c r="A26" s="1" t="s">
        <v>34</v>
      </c>
      <c r="B26" s="1" t="s">
        <v>36</v>
      </c>
      <c r="C26" s="26">
        <v>200</v>
      </c>
      <c r="D26" s="13" t="s">
        <v>22</v>
      </c>
      <c r="E26" s="56"/>
      <c r="F26" s="24">
        <v>200</v>
      </c>
      <c r="G26" s="23" t="s">
        <v>22</v>
      </c>
      <c r="H26" s="37"/>
      <c r="I26" s="26">
        <v>200</v>
      </c>
      <c r="J26" s="23" t="s">
        <v>22</v>
      </c>
      <c r="K26" s="107"/>
    </row>
    <row r="27" spans="1:11" ht="26.4" x14ac:dyDescent="0.25">
      <c r="A27" s="144" t="s">
        <v>59</v>
      </c>
      <c r="B27" s="148" t="s">
        <v>92</v>
      </c>
      <c r="C27" s="161">
        <v>200</v>
      </c>
      <c r="D27" s="23" t="s">
        <v>60</v>
      </c>
      <c r="E27" s="56"/>
      <c r="F27" s="24">
        <v>200</v>
      </c>
      <c r="G27" s="23" t="s">
        <v>60</v>
      </c>
      <c r="H27" s="37"/>
      <c r="I27" s="24">
        <v>200</v>
      </c>
      <c r="J27" s="23" t="s">
        <v>60</v>
      </c>
      <c r="K27" s="105"/>
    </row>
    <row r="28" spans="1:11" x14ac:dyDescent="0.25">
      <c r="A28" s="5" t="s">
        <v>65</v>
      </c>
      <c r="B28" s="5" t="s">
        <v>64</v>
      </c>
      <c r="C28" s="26">
        <v>10.59</v>
      </c>
      <c r="D28" s="23" t="s">
        <v>58</v>
      </c>
      <c r="E28" s="56"/>
      <c r="F28" s="24">
        <v>10.59</v>
      </c>
      <c r="G28" s="23" t="s">
        <v>58</v>
      </c>
      <c r="H28" s="37"/>
      <c r="I28" s="24">
        <v>10.59</v>
      </c>
      <c r="J28" s="23" t="s">
        <v>58</v>
      </c>
      <c r="K28" s="105"/>
    </row>
    <row r="29" spans="1:11" ht="12" customHeight="1" x14ac:dyDescent="0.25">
      <c r="A29" s="1"/>
      <c r="B29" s="1"/>
      <c r="C29" s="108"/>
      <c r="D29" s="13"/>
      <c r="E29" s="57"/>
      <c r="F29" s="21"/>
      <c r="G29" s="20"/>
      <c r="H29" s="104"/>
      <c r="I29" s="21"/>
      <c r="J29" s="20"/>
      <c r="K29" s="105"/>
    </row>
    <row r="30" spans="1:11" x14ac:dyDescent="0.25">
      <c r="A30" s="4" t="s">
        <v>18</v>
      </c>
      <c r="B30" s="1"/>
      <c r="C30" s="109"/>
      <c r="D30" s="13"/>
      <c r="E30" s="57"/>
      <c r="F30" s="21"/>
      <c r="G30" s="20"/>
      <c r="H30" s="104"/>
      <c r="I30" s="21"/>
      <c r="J30" s="20"/>
      <c r="K30" s="105"/>
    </row>
    <row r="31" spans="1:11" x14ac:dyDescent="0.25">
      <c r="A31" s="1" t="s">
        <v>20</v>
      </c>
      <c r="B31" s="1" t="s">
        <v>37</v>
      </c>
      <c r="C31" s="110">
        <v>1000000</v>
      </c>
      <c r="D31" s="13"/>
      <c r="E31" s="58"/>
      <c r="F31" s="46">
        <v>1000000</v>
      </c>
      <c r="G31" s="23"/>
      <c r="H31" s="37"/>
      <c r="I31" s="46">
        <v>1000000</v>
      </c>
      <c r="J31" s="23"/>
      <c r="K31" s="107"/>
    </row>
    <row r="32" spans="1:11" ht="12" customHeight="1" x14ac:dyDescent="0.25">
      <c r="A32" s="1"/>
      <c r="B32" s="1"/>
      <c r="C32" s="111"/>
      <c r="D32" s="13"/>
      <c r="E32" s="58"/>
      <c r="F32" s="22"/>
      <c r="G32" s="20"/>
      <c r="H32" s="104"/>
      <c r="I32" s="22"/>
      <c r="J32" s="20"/>
      <c r="K32" s="105"/>
    </row>
    <row r="33" spans="1:11" x14ac:dyDescent="0.25">
      <c r="A33" s="4" t="s">
        <v>42</v>
      </c>
      <c r="B33" s="1"/>
      <c r="C33" s="109"/>
      <c r="D33" s="13"/>
      <c r="E33" s="57"/>
      <c r="F33" s="21"/>
      <c r="G33" s="20"/>
      <c r="H33" s="104"/>
      <c r="I33" s="21"/>
      <c r="J33" s="20"/>
      <c r="K33" s="105"/>
    </row>
    <row r="34" spans="1:11" x14ac:dyDescent="0.25">
      <c r="A34" s="5" t="s">
        <v>31</v>
      </c>
      <c r="B34" s="5" t="s">
        <v>101</v>
      </c>
      <c r="C34" s="112">
        <f>(C27*365)*(C28*3.78/453592)</f>
        <v>6.4423636219333682</v>
      </c>
      <c r="D34" s="89" t="s">
        <v>23</v>
      </c>
      <c r="E34" s="96"/>
      <c r="F34" s="90">
        <f>(F27*365)*(F28*3.78/453592)</f>
        <v>6.4423636219333682</v>
      </c>
      <c r="G34" s="91" t="s">
        <v>23</v>
      </c>
      <c r="H34" s="98"/>
      <c r="I34" s="90">
        <f>(I27*365)*(I28*3.78/453592)</f>
        <v>6.4423636219333682</v>
      </c>
      <c r="J34" s="91" t="s">
        <v>23</v>
      </c>
      <c r="K34" s="113"/>
    </row>
    <row r="35" spans="1:11" x14ac:dyDescent="0.25">
      <c r="A35" s="1" t="s">
        <v>24</v>
      </c>
      <c r="B35" s="1" t="s">
        <v>33</v>
      </c>
      <c r="C35" s="112">
        <f>(C20)*(C21)*(C22)*(C25)</f>
        <v>720000</v>
      </c>
      <c r="D35" s="89" t="s">
        <v>25</v>
      </c>
      <c r="E35" s="96"/>
      <c r="F35" s="90">
        <f>(F20)*(F21)*(F22)*(F25)</f>
        <v>432000</v>
      </c>
      <c r="G35" s="91" t="s">
        <v>25</v>
      </c>
      <c r="H35" s="98"/>
      <c r="I35" s="90">
        <f>(I20)*(I21)*(I22)*(I25)</f>
        <v>432000</v>
      </c>
      <c r="J35" s="91" t="s">
        <v>25</v>
      </c>
      <c r="K35" s="113"/>
    </row>
    <row r="36" spans="1:11" ht="15.6" x14ac:dyDescent="0.3">
      <c r="A36" s="1" t="s">
        <v>26</v>
      </c>
      <c r="B36" s="5" t="s">
        <v>44</v>
      </c>
      <c r="C36" s="114">
        <f>((C19)*(C23)+(0.0875)*(C23)*(C23))*(C24)*(C25)</f>
        <v>2137500</v>
      </c>
      <c r="D36" s="91" t="s">
        <v>25</v>
      </c>
      <c r="E36" s="99"/>
      <c r="F36" s="90">
        <f>((F19)*(F23)+(0.0875)*(F23)*(F23))*(F24)*(F25)</f>
        <v>666000</v>
      </c>
      <c r="G36" s="91" t="s">
        <v>25</v>
      </c>
      <c r="H36" s="98"/>
      <c r="I36" s="90">
        <f>((I19)*(I23)+(0.0875)*(I23)*(I23))*(I24)*(I25)</f>
        <v>537500</v>
      </c>
      <c r="J36" s="91" t="s">
        <v>25</v>
      </c>
      <c r="K36" s="113"/>
    </row>
    <row r="37" spans="1:11" x14ac:dyDescent="0.25">
      <c r="A37" s="1" t="s">
        <v>27</v>
      </c>
      <c r="B37" s="5" t="s">
        <v>38</v>
      </c>
      <c r="C37" s="112">
        <f>((C35)+(C36))*((C26)/(C31))</f>
        <v>571.5</v>
      </c>
      <c r="D37" s="89" t="s">
        <v>25</v>
      </c>
      <c r="E37" s="96"/>
      <c r="F37" s="90">
        <f>((F35)+(F36))*((F26)/(F31))</f>
        <v>219.60000000000002</v>
      </c>
      <c r="G37" s="91" t="s">
        <v>25</v>
      </c>
      <c r="H37" s="98"/>
      <c r="I37" s="90">
        <f>((I35)+(I36))*((I26)/(I31))</f>
        <v>193.9</v>
      </c>
      <c r="J37" s="91" t="s">
        <v>25</v>
      </c>
      <c r="K37" s="113"/>
    </row>
    <row r="38" spans="1:11" x14ac:dyDescent="0.25">
      <c r="A38" s="1" t="s">
        <v>8</v>
      </c>
      <c r="B38" s="1"/>
      <c r="C38" s="115" t="s">
        <v>8</v>
      </c>
      <c r="D38" s="17" t="s">
        <v>8</v>
      </c>
      <c r="E38" s="54"/>
      <c r="F38" s="48" t="s">
        <v>8</v>
      </c>
      <c r="G38" s="18" t="s">
        <v>8</v>
      </c>
      <c r="H38" s="37"/>
      <c r="I38" s="48" t="s">
        <v>8</v>
      </c>
      <c r="J38" s="18" t="s">
        <v>8</v>
      </c>
      <c r="K38" s="107"/>
    </row>
    <row r="39" spans="1:11" x14ac:dyDescent="0.25">
      <c r="A39" s="4" t="s">
        <v>57</v>
      </c>
      <c r="B39" s="1"/>
      <c r="C39" s="115"/>
      <c r="D39" s="17"/>
      <c r="E39" s="54"/>
      <c r="F39" s="48"/>
      <c r="G39" s="18"/>
      <c r="H39" s="37"/>
      <c r="I39" s="48"/>
      <c r="J39" s="18"/>
      <c r="K39" s="107"/>
    </row>
    <row r="40" spans="1:11" ht="15" x14ac:dyDescent="0.25">
      <c r="A40" s="6" t="s">
        <v>28</v>
      </c>
      <c r="B40" s="6" t="s">
        <v>102</v>
      </c>
      <c r="C40" s="116">
        <f>(C37)/(C34)</f>
        <v>88.709677618055892</v>
      </c>
      <c r="D40" s="45" t="s">
        <v>29</v>
      </c>
      <c r="E40" s="81"/>
      <c r="F40" s="44">
        <f>(F37)/(F34)</f>
        <v>34.086868250087619</v>
      </c>
      <c r="G40" s="45" t="s">
        <v>29</v>
      </c>
      <c r="H40" s="117"/>
      <c r="I40" s="44">
        <f>(I37)/(I34)</f>
        <v>30.097649151602866</v>
      </c>
      <c r="J40" s="45" t="s">
        <v>29</v>
      </c>
      <c r="K40" s="118"/>
    </row>
    <row r="41" spans="1:11" ht="12" customHeight="1" x14ac:dyDescent="0.25">
      <c r="A41" s="6"/>
      <c r="B41" s="6"/>
      <c r="C41" s="119"/>
      <c r="D41" s="86"/>
      <c r="E41" s="49"/>
      <c r="F41" s="83"/>
      <c r="G41" s="83"/>
      <c r="H41" s="120"/>
      <c r="I41" s="83"/>
      <c r="J41" s="83"/>
      <c r="K41" s="121"/>
    </row>
    <row r="42" spans="1:11" ht="15" x14ac:dyDescent="0.25">
      <c r="A42" s="6" t="s">
        <v>69</v>
      </c>
      <c r="B42" s="6"/>
      <c r="C42" s="119"/>
      <c r="D42" s="86"/>
      <c r="E42" s="49"/>
      <c r="F42" s="86"/>
      <c r="G42" s="86"/>
      <c r="H42" s="86"/>
      <c r="I42" s="86"/>
      <c r="J42" s="83"/>
      <c r="K42" s="121"/>
    </row>
    <row r="43" spans="1:11" ht="28.8" x14ac:dyDescent="0.25">
      <c r="A43" s="6" t="s">
        <v>67</v>
      </c>
      <c r="B43" s="80" t="s">
        <v>107</v>
      </c>
      <c r="C43" s="162" t="s">
        <v>66</v>
      </c>
      <c r="D43" s="87"/>
      <c r="E43" s="68"/>
      <c r="F43" s="155">
        <f>IF(F40&lt;50,(50-F40)*(F34/6.442),"0")</f>
        <v>15.914029974645823</v>
      </c>
      <c r="G43" s="87"/>
      <c r="H43" s="87"/>
      <c r="I43" s="155">
        <f>IF(I40&lt;50,(50-I40)*(I34/6.442),"0")</f>
        <v>19.903474246611051</v>
      </c>
      <c r="J43" s="85"/>
      <c r="K43" s="122"/>
    </row>
    <row r="44" spans="1:11" ht="28.8" x14ac:dyDescent="0.25">
      <c r="A44" s="6" t="s">
        <v>68</v>
      </c>
      <c r="B44" s="80" t="s">
        <v>108</v>
      </c>
      <c r="C44" s="163">
        <f>(C40-50)*(6.442/C34)</f>
        <v>38.707492754139238</v>
      </c>
      <c r="D44" s="87"/>
      <c r="E44" s="68"/>
      <c r="F44" s="155">
        <f>(IF(F40&gt;=50,(F40-50)*(F34/6.442),0)+(C44-F43))</f>
        <v>22.793462779493417</v>
      </c>
      <c r="G44" s="87"/>
      <c r="H44" s="87"/>
      <c r="I44" s="155">
        <f>(IF(I40&gt;=50,(I40-50)*(I34/6.442),0)+(F44-I43))</f>
        <v>2.8899885328823665</v>
      </c>
      <c r="J44" s="85"/>
      <c r="K44" s="122"/>
    </row>
    <row r="45" spans="1:11" ht="12" customHeight="1" x14ac:dyDescent="0.25">
      <c r="A45" s="39"/>
      <c r="B45" s="36"/>
      <c r="C45" s="123"/>
      <c r="D45" s="62"/>
      <c r="E45" s="60"/>
      <c r="F45" s="63"/>
      <c r="G45" s="64"/>
      <c r="H45" s="124"/>
      <c r="I45" s="63"/>
      <c r="J45" s="64"/>
      <c r="K45" s="125"/>
    </row>
    <row r="46" spans="1:11" ht="109.2" x14ac:dyDescent="0.3">
      <c r="A46" s="159" t="s">
        <v>77</v>
      </c>
      <c r="B46" s="160" t="s">
        <v>78</v>
      </c>
      <c r="C46" s="126" t="str">
        <f>IF(C44&gt;=0,"PASS","FAIL")</f>
        <v>PASS</v>
      </c>
      <c r="D46" s="41"/>
      <c r="E46" s="59"/>
      <c r="F46" s="40" t="str">
        <f>IF(F44&gt;=0,"PASS","FAIL")</f>
        <v>PASS</v>
      </c>
      <c r="G46" s="42"/>
      <c r="H46" s="127"/>
      <c r="I46" s="40" t="str">
        <f>IF(I44&gt;=0,"PASS","FAIL")</f>
        <v>PASS</v>
      </c>
      <c r="J46" s="42"/>
      <c r="K46" s="128"/>
    </row>
    <row r="47" spans="1:11" ht="12.6" customHeight="1" thickBot="1" x14ac:dyDescent="0.3">
      <c r="A47" s="39"/>
      <c r="B47" s="39"/>
      <c r="C47" s="129"/>
      <c r="D47" s="130"/>
      <c r="E47" s="131"/>
      <c r="F47" s="132"/>
      <c r="G47" s="133"/>
      <c r="H47" s="134"/>
      <c r="I47" s="132"/>
      <c r="J47" s="133"/>
      <c r="K47" s="135"/>
    </row>
    <row r="48" spans="1:11" x14ac:dyDescent="0.25">
      <c r="A48" s="6" t="s">
        <v>9</v>
      </c>
      <c r="B48" s="73" t="s">
        <v>8</v>
      </c>
      <c r="C48" s="1"/>
      <c r="D48" s="1"/>
    </row>
    <row r="49" spans="1:5" x14ac:dyDescent="0.25">
      <c r="A49" s="6" t="s">
        <v>10</v>
      </c>
      <c r="B49" s="73">
        <f ca="1">TODAY()</f>
        <v>45693</v>
      </c>
      <c r="C49" s="1"/>
      <c r="D49" s="1"/>
    </row>
    <row r="50" spans="1:5" ht="12" customHeight="1" thickBot="1" x14ac:dyDescent="0.3">
      <c r="A50" s="6"/>
      <c r="B50" s="73"/>
      <c r="C50" s="1"/>
      <c r="D50" s="1"/>
    </row>
    <row r="51" spans="1:5" x14ac:dyDescent="0.25">
      <c r="A51" s="77" t="s">
        <v>14</v>
      </c>
      <c r="B51" s="78"/>
      <c r="C51" s="1"/>
      <c r="D51" s="1"/>
    </row>
    <row r="52" spans="1:5" ht="39.6" customHeight="1" x14ac:dyDescent="0.25">
      <c r="A52" s="192" t="s">
        <v>74</v>
      </c>
      <c r="B52" s="193"/>
      <c r="C52" s="7"/>
      <c r="D52" s="74"/>
    </row>
    <row r="53" spans="1:5" ht="39.6" customHeight="1" x14ac:dyDescent="0.25">
      <c r="A53" s="194" t="s">
        <v>76</v>
      </c>
      <c r="B53" s="195"/>
      <c r="C53" s="7"/>
      <c r="D53" s="74"/>
    </row>
    <row r="54" spans="1:5" ht="42.6" customHeight="1" thickBot="1" x14ac:dyDescent="0.3">
      <c r="A54" s="194" t="s">
        <v>75</v>
      </c>
      <c r="B54" s="195"/>
      <c r="C54" s="7"/>
      <c r="D54" s="7"/>
    </row>
    <row r="55" spans="1:5" ht="30.6" customHeight="1" thickBot="1" x14ac:dyDescent="0.3">
      <c r="A55" s="196" t="s">
        <v>86</v>
      </c>
      <c r="B55" s="197"/>
      <c r="C55" s="7"/>
      <c r="D55" s="75" t="s">
        <v>63</v>
      </c>
      <c r="E55" s="76"/>
    </row>
    <row r="56" spans="1:5" x14ac:dyDescent="0.25">
      <c r="B56" s="10"/>
      <c r="C56" s="191"/>
      <c r="D56" s="191"/>
    </row>
    <row r="57" spans="1:5" x14ac:dyDescent="0.25">
      <c r="A57" s="8" t="s">
        <v>8</v>
      </c>
    </row>
  </sheetData>
  <mergeCells count="17">
    <mergeCell ref="I14:K14"/>
    <mergeCell ref="A1:B1"/>
    <mergeCell ref="A2:B2"/>
    <mergeCell ref="A4:B4"/>
    <mergeCell ref="C14:E14"/>
    <mergeCell ref="C56:D56"/>
    <mergeCell ref="C17:D17"/>
    <mergeCell ref="C13:K13"/>
    <mergeCell ref="A52:B52"/>
    <mergeCell ref="A53:B53"/>
    <mergeCell ref="A55:B55"/>
    <mergeCell ref="F17:G17"/>
    <mergeCell ref="I17:J17"/>
    <mergeCell ref="C16:D16"/>
    <mergeCell ref="F16:G16"/>
    <mergeCell ref="I16:J16"/>
    <mergeCell ref="A54:B54"/>
  </mergeCells>
  <pageMargins left="0.7" right="0.7" top="0.75" bottom="0.75" header="0.3" footer="0.3"/>
  <pageSetup paperSize="3"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Single drainfield calculation</vt:lpstr>
      <vt:lpstr>Cumulative Effects Calculation</vt:lpstr>
      <vt:lpstr>Example 1</vt:lpstr>
      <vt:lpstr>'Single drainfield calculation'!Print_Area</vt:lpstr>
    </vt:vector>
  </TitlesOfParts>
  <Company>MT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cb5427</dc:creator>
  <cp:lastModifiedBy>Krogstad, Kevin</cp:lastModifiedBy>
  <cp:lastPrinted>2024-10-24T20:35:33Z</cp:lastPrinted>
  <dcterms:created xsi:type="dcterms:W3CDTF">1998-11-15T18:55:47Z</dcterms:created>
  <dcterms:modified xsi:type="dcterms:W3CDTF">2025-02-05T22:25:32Z</dcterms:modified>
</cp:coreProperties>
</file>