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NG\SUBDIV\comprehensive rule update\Nondeg Circular - draft\Draft Documents for Website\"/>
    </mc:Choice>
  </mc:AlternateContent>
  <xr:revisionPtr revIDLastSave="0" documentId="8_{8DBA0A65-FAF4-4C7C-ACCD-5E9EFC2FA6C8}" xr6:coauthVersionLast="47" xr6:coauthVersionMax="47" xr10:uidLastSave="{00000000-0000-0000-0000-000000000000}"/>
  <bookViews>
    <workbookView xWindow="22932" yWindow="-108" windowWidth="23256" windowHeight="12576" tabRatio="663" activeTab="1" xr2:uid="{00000000-000D-0000-FFFF-FFFF00000000}"/>
  </bookViews>
  <sheets>
    <sheet name="Individual Nitrate Spreadsheet" sheetId="4" r:id="rId1"/>
    <sheet name="Cumulative Nitrate Spreadsheet" sheetId="3" r:id="rId2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" l="1"/>
  <c r="L46" i="3"/>
  <c r="L51" i="3"/>
  <c r="L50" i="3"/>
  <c r="L49" i="3"/>
  <c r="L48" i="3"/>
  <c r="L47" i="3"/>
  <c r="L45" i="3"/>
  <c r="L44" i="3"/>
  <c r="L43" i="3"/>
  <c r="L42" i="3"/>
  <c r="L41" i="3"/>
  <c r="L40" i="3"/>
  <c r="L32" i="3"/>
  <c r="L31" i="3"/>
  <c r="L30" i="3"/>
  <c r="L29" i="3"/>
  <c r="L28" i="3"/>
  <c r="L27" i="3"/>
  <c r="L26" i="3"/>
  <c r="L25" i="3"/>
  <c r="L24" i="3"/>
  <c r="L23" i="3"/>
  <c r="L22" i="3"/>
  <c r="L21" i="3"/>
  <c r="L31" i="4"/>
  <c r="L30" i="4"/>
  <c r="L29" i="4"/>
  <c r="L28" i="4"/>
  <c r="L27" i="4"/>
  <c r="L26" i="4"/>
  <c r="L25" i="4"/>
  <c r="L24" i="4"/>
  <c r="L23" i="4"/>
  <c r="L22" i="4"/>
  <c r="L21" i="4"/>
  <c r="P31" i="4"/>
  <c r="M31" i="4"/>
  <c r="P30" i="4"/>
  <c r="M30" i="4"/>
  <c r="P29" i="4"/>
  <c r="M29" i="4"/>
  <c r="P28" i="4"/>
  <c r="M28" i="4"/>
  <c r="P27" i="4"/>
  <c r="M27" i="4"/>
  <c r="P26" i="4"/>
  <c r="M26" i="4"/>
  <c r="N26" i="4" s="1"/>
  <c r="O26" i="4" s="1"/>
  <c r="P25" i="4"/>
  <c r="M25" i="4"/>
  <c r="P24" i="4"/>
  <c r="M24" i="4"/>
  <c r="N24" i="4" s="1"/>
  <c r="O24" i="4" s="1"/>
  <c r="P23" i="4"/>
  <c r="M23" i="4"/>
  <c r="P22" i="4"/>
  <c r="M22" i="4"/>
  <c r="P21" i="4"/>
  <c r="M21" i="4"/>
  <c r="C12" i="4"/>
  <c r="M21" i="3"/>
  <c r="N21" i="3" s="1"/>
  <c r="O21" i="3" s="1"/>
  <c r="P21" i="3"/>
  <c r="M22" i="3"/>
  <c r="N22" i="3" s="1"/>
  <c r="O22" i="3" s="1"/>
  <c r="P22" i="3"/>
  <c r="M23" i="3"/>
  <c r="N23" i="3" s="1"/>
  <c r="O23" i="3" s="1"/>
  <c r="P23" i="3"/>
  <c r="P51" i="3"/>
  <c r="M51" i="3"/>
  <c r="P50" i="3"/>
  <c r="M50" i="3"/>
  <c r="P49" i="3"/>
  <c r="M49" i="3"/>
  <c r="P48" i="3"/>
  <c r="M48" i="3"/>
  <c r="P47" i="3"/>
  <c r="M47" i="3"/>
  <c r="P46" i="3"/>
  <c r="M46" i="3"/>
  <c r="P45" i="3"/>
  <c r="M45" i="3"/>
  <c r="P44" i="3"/>
  <c r="M44" i="3"/>
  <c r="P43" i="3"/>
  <c r="M43" i="3"/>
  <c r="P42" i="3"/>
  <c r="M42" i="3"/>
  <c r="P41" i="3"/>
  <c r="M41" i="3"/>
  <c r="P40" i="3"/>
  <c r="M40" i="3"/>
  <c r="G40" i="3"/>
  <c r="P32" i="3"/>
  <c r="M32" i="3"/>
  <c r="P31" i="3"/>
  <c r="M31" i="3"/>
  <c r="P30" i="3"/>
  <c r="M30" i="3"/>
  <c r="P29" i="3"/>
  <c r="M29" i="3"/>
  <c r="P28" i="3"/>
  <c r="M28" i="3"/>
  <c r="P27" i="3"/>
  <c r="M27" i="3"/>
  <c r="P26" i="3"/>
  <c r="M26" i="3"/>
  <c r="P25" i="3"/>
  <c r="M25" i="3"/>
  <c r="N25" i="3" s="1"/>
  <c r="O25" i="3" s="1"/>
  <c r="P24" i="3"/>
  <c r="M24" i="3"/>
  <c r="Q26" i="4" l="1"/>
  <c r="Q24" i="4"/>
  <c r="Q21" i="3"/>
  <c r="N23" i="4"/>
  <c r="O23" i="4" s="1"/>
  <c r="Q23" i="4" s="1"/>
  <c r="N27" i="4"/>
  <c r="O27" i="4" s="1"/>
  <c r="Q27" i="4" s="1"/>
  <c r="N29" i="4"/>
  <c r="O29" i="4" s="1"/>
  <c r="Q29" i="4" s="1"/>
  <c r="N31" i="4"/>
  <c r="O31" i="4" s="1"/>
  <c r="Q31" i="4" s="1"/>
  <c r="N28" i="4"/>
  <c r="O28" i="4" s="1"/>
  <c r="Q28" i="4" s="1"/>
  <c r="N21" i="4"/>
  <c r="O21" i="4" s="1"/>
  <c r="Q21" i="4" s="1"/>
  <c r="N25" i="4"/>
  <c r="O25" i="4" s="1"/>
  <c r="Q25" i="4" s="1"/>
  <c r="N22" i="4"/>
  <c r="O22" i="4" s="1"/>
  <c r="Q22" i="4" s="1"/>
  <c r="N30" i="4"/>
  <c r="O30" i="4" s="1"/>
  <c r="Q30" i="4" s="1"/>
  <c r="N24" i="3"/>
  <c r="O24" i="3" s="1"/>
  <c r="N27" i="3"/>
  <c r="O27" i="3" s="1"/>
  <c r="N28" i="3"/>
  <c r="O28" i="3" s="1"/>
  <c r="N29" i="3"/>
  <c r="O29" i="3" s="1"/>
  <c r="N30" i="3"/>
  <c r="O30" i="3" s="1"/>
  <c r="N31" i="3"/>
  <c r="O31" i="3" s="1"/>
  <c r="N32" i="3"/>
  <c r="O32" i="3" s="1"/>
  <c r="N40" i="3"/>
  <c r="O40" i="3" s="1"/>
  <c r="Q40" i="3" s="1"/>
  <c r="N41" i="3"/>
  <c r="O41" i="3" s="1"/>
  <c r="N42" i="3"/>
  <c r="O42" i="3" s="1"/>
  <c r="N43" i="3"/>
  <c r="O43" i="3" s="1"/>
  <c r="N44" i="3"/>
  <c r="O44" i="3" s="1"/>
  <c r="N45" i="3"/>
  <c r="O45" i="3" s="1"/>
  <c r="N46" i="3"/>
  <c r="O46" i="3" s="1"/>
  <c r="N47" i="3"/>
  <c r="O47" i="3" s="1"/>
  <c r="N48" i="3"/>
  <c r="O48" i="3" s="1"/>
  <c r="N49" i="3"/>
  <c r="O49" i="3" s="1"/>
  <c r="N50" i="3"/>
  <c r="O50" i="3" s="1"/>
  <c r="N51" i="3"/>
  <c r="O51" i="3" s="1"/>
  <c r="N26" i="3"/>
  <c r="O26" i="3" s="1"/>
  <c r="G22" i="3" l="1"/>
  <c r="Q22" i="3" s="1"/>
  <c r="G41" i="3"/>
  <c r="Q41" i="3" s="1"/>
  <c r="G23" i="3" l="1"/>
  <c r="G42" i="3"/>
  <c r="Q42" i="3" s="1"/>
  <c r="Q23" i="3" l="1"/>
  <c r="G43" i="3" s="1"/>
  <c r="Q43" i="3" s="1"/>
  <c r="G24" i="3" l="1"/>
  <c r="Q24" i="3" s="1"/>
  <c r="G44" i="3" s="1"/>
  <c r="Q44" i="3" s="1"/>
  <c r="G25" i="3" l="1"/>
  <c r="Q25" i="3" s="1"/>
  <c r="G45" i="3" s="1"/>
  <c r="Q45" i="3" s="1"/>
  <c r="G26" i="3" l="1"/>
  <c r="Q26" i="3" s="1"/>
  <c r="G46" i="3" s="1"/>
  <c r="Q46" i="3" s="1"/>
  <c r="G27" i="3" l="1"/>
  <c r="Q27" i="3" l="1"/>
  <c r="G28" i="3" s="1"/>
  <c r="Q28" i="3" l="1"/>
  <c r="G29" i="3" s="1"/>
  <c r="G47" i="3"/>
  <c r="Q47" i="3" s="1"/>
  <c r="Q29" i="3" l="1"/>
  <c r="G30" i="3" s="1"/>
  <c r="G48" i="3"/>
  <c r="Q48" i="3" s="1"/>
  <c r="Q30" i="3" l="1"/>
  <c r="G31" i="3" s="1"/>
  <c r="G49" i="3"/>
  <c r="Q49" i="3" s="1"/>
  <c r="Q31" i="3" l="1"/>
  <c r="G32" i="3" s="1"/>
  <c r="G50" i="3"/>
  <c r="Q50" i="3" s="1"/>
  <c r="Q32" i="3" l="1"/>
  <c r="G51" i="3" s="1"/>
  <c r="Q51" i="3" s="1"/>
</calcChain>
</file>

<file path=xl/sharedStrings.xml><?xml version="1.0" encoding="utf-8"?>
<sst xmlns="http://schemas.openxmlformats.org/spreadsheetml/2006/main" count="354" uniqueCount="133">
  <si>
    <t>Drain-</t>
  </si>
  <si>
    <t xml:space="preserve">Down- </t>
  </si>
  <si>
    <t>Back-</t>
  </si>
  <si>
    <t>field</t>
  </si>
  <si>
    <t>ground</t>
  </si>
  <si>
    <t>Effluent</t>
  </si>
  <si>
    <t>(feet)</t>
  </si>
  <si>
    <t>(ft/ft)</t>
  </si>
  <si>
    <t>(ft/day)</t>
  </si>
  <si>
    <t>homes</t>
  </si>
  <si>
    <t>zone</t>
  </si>
  <si>
    <t xml:space="preserve"> </t>
  </si>
  <si>
    <t>(Y)</t>
  </si>
  <si>
    <t>Variable</t>
  </si>
  <si>
    <t>(L)</t>
  </si>
  <si>
    <t>(I)</t>
  </si>
  <si>
    <t>(K)</t>
  </si>
  <si>
    <t>(Ng)</t>
  </si>
  <si>
    <t>(D)</t>
  </si>
  <si>
    <t xml:space="preserve">single </t>
  </si>
  <si>
    <t>family</t>
  </si>
  <si>
    <t>(Ne)</t>
  </si>
  <si>
    <t>(#l)</t>
  </si>
  <si>
    <t>per</t>
  </si>
  <si>
    <t>(Ql)</t>
  </si>
  <si>
    <t>(W)</t>
  </si>
  <si>
    <t>area</t>
  </si>
  <si>
    <t>(Am)</t>
  </si>
  <si>
    <t>(Qg)</t>
  </si>
  <si>
    <t>(Qe)</t>
  </si>
  <si>
    <t>water</t>
  </si>
  <si>
    <t>flow</t>
  </si>
  <si>
    <t>NOTES:</t>
  </si>
  <si>
    <t>Drainfield width =</t>
  </si>
  <si>
    <t>Nitrate</t>
  </si>
  <si>
    <t>Cross Sectional Area of Aquifer Mixing Zone = (D)(W)</t>
  </si>
  <si>
    <t>Effluent Flow Rate = (#l)(Ql)</t>
  </si>
  <si>
    <t>width</t>
  </si>
  <si>
    <t>Effluent flow =</t>
  </si>
  <si>
    <t>K</t>
  </si>
  <si>
    <t>I</t>
  </si>
  <si>
    <t>D</t>
  </si>
  <si>
    <t>L</t>
  </si>
  <si>
    <t>Y</t>
  </si>
  <si>
    <t>Ng</t>
  </si>
  <si>
    <t>Ne</t>
  </si>
  <si>
    <t>#l</t>
  </si>
  <si>
    <t>Ql</t>
  </si>
  <si>
    <t>W</t>
  </si>
  <si>
    <t>Am</t>
  </si>
  <si>
    <t>Qg</t>
  </si>
  <si>
    <t>Qe</t>
  </si>
  <si>
    <t>Nt</t>
  </si>
  <si>
    <t>nitrate</t>
  </si>
  <si>
    <t>Background nitrate =</t>
  </si>
  <si>
    <t>drainfield</t>
  </si>
  <si>
    <t>Nb</t>
  </si>
  <si>
    <t>Final nitrate =</t>
  </si>
  <si>
    <t>= user supplied values</t>
  </si>
  <si>
    <t>Mixing zone length</t>
  </si>
  <si>
    <r>
      <t>(ft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)</t>
    </r>
  </si>
  <si>
    <t>Distance to end of last (most downgradient) mixing zone</t>
  </si>
  <si>
    <t>MONTANA DEPARTMENT OF ENVIRONMENTAL QUALITY</t>
  </si>
  <si>
    <t>SITE NAME:</t>
  </si>
  <si>
    <t>COUNTY:</t>
  </si>
  <si>
    <t>BY:</t>
  </si>
  <si>
    <t>DATE:</t>
  </si>
  <si>
    <t>Individual Drainfield Mixing Zone Calculations</t>
  </si>
  <si>
    <t>distance</t>
  </si>
  <si>
    <t>= fill in values in these cells</t>
  </si>
  <si>
    <t>APPENDIX A</t>
  </si>
  <si>
    <t>NITRATE SENSITIVITY ANALYSIS - INDIVIDUAL SPREADSHEET</t>
  </si>
  <si>
    <t>NITRATE SENSITIVITY ANALYSIS - CUMULATIVE EFFECTS SPREADSHEET</t>
  </si>
  <si>
    <t>TABLE 1.  Calculation of Background Concentrations for use in the Cumulative Effects Calculations in Table 2 (below).</t>
  </si>
  <si>
    <t>ADD MORE ROWS IF NECESSARY</t>
  </si>
  <si>
    <t>Atttenuation</t>
  </si>
  <si>
    <t>Factor</t>
  </si>
  <si>
    <t>(%)</t>
  </si>
  <si>
    <t>(Naf)</t>
  </si>
  <si>
    <t>(Nef)</t>
  </si>
  <si>
    <t>Nitrate attenuation factor =</t>
  </si>
  <si>
    <t>Nef</t>
  </si>
  <si>
    <t>Naf</t>
  </si>
  <si>
    <t>thickness</t>
  </si>
  <si>
    <t>concentration</t>
  </si>
  <si>
    <t>Hydraulic</t>
  </si>
  <si>
    <t>conductivity</t>
  </si>
  <si>
    <t>gradient</t>
  </si>
  <si>
    <t>Ground-</t>
  </si>
  <si>
    <t xml:space="preserve">Number of </t>
  </si>
  <si>
    <t>Final Effluent</t>
  </si>
  <si>
    <t>Concentration</t>
  </si>
  <si>
    <t>(mg/L as N)</t>
  </si>
  <si>
    <t>Background Nitrate concentration for next downgradient absorption system (mg/L as N)</t>
  </si>
  <si>
    <t>Mixing</t>
  </si>
  <si>
    <t>(mg/l as N)</t>
  </si>
  <si>
    <r>
      <t>(ft</t>
    </r>
    <r>
      <rPr>
        <b/>
        <vertAlign val="superscript"/>
        <sz val="8"/>
        <color rgb="FF000000"/>
        <rFont val="Arial"/>
        <family val="2"/>
      </rPr>
      <t>3</t>
    </r>
    <r>
      <rPr>
        <b/>
        <sz val="8"/>
        <color indexed="8"/>
        <rFont val="Arial"/>
        <family val="2"/>
      </rPr>
      <t>/day)</t>
    </r>
  </si>
  <si>
    <t>Hydraulic conductivity =</t>
  </si>
  <si>
    <t xml:space="preserve">Hydraulic gradient = </t>
  </si>
  <si>
    <t>Mixing zone thickness =</t>
  </si>
  <si>
    <t>= these cells contain formulas - do not modify them</t>
  </si>
  <si>
    <t>Final Effluent Nitrate concentration =</t>
  </si>
  <si>
    <t>Number of single family homes =</t>
  </si>
  <si>
    <t>Effluent per drainfield =</t>
  </si>
  <si>
    <t>Mixing zone area  =</t>
  </si>
  <si>
    <t>Groundwater flow =</t>
  </si>
  <si>
    <t>Effluent Nitrate concentration =</t>
  </si>
  <si>
    <t>Downgradient distance =</t>
  </si>
  <si>
    <t>Down-</t>
  </si>
  <si>
    <t>Nitrate (as N) Concentration at End of Mixing Zone (mg/L as N)</t>
  </si>
  <si>
    <t>Downgradient width =</t>
  </si>
  <si>
    <t>Groundwater Flow Rate = (K)(I)(Am)</t>
  </si>
  <si>
    <t>Cross-Sectional Area of Aquifer Mixing Zone = (D)(W)</t>
  </si>
  <si>
    <t>Width of Mixing Zone Perpendicular to Groundwater Flow = (0.175)(L) + (Y)</t>
  </si>
  <si>
    <t>Nitrate concentration at end of mixing zone (mg/L as N)</t>
  </si>
  <si>
    <t>Hydraulic Conductivity (see Appendix D for calculating hydraulic conductivity from well logs) (Circular Section 2.4.1)</t>
  </si>
  <si>
    <t>Hydraulic Gradient (Circular Section 2.4.3)</t>
  </si>
  <si>
    <t>Thickness of Mixing Zone up to a Maximum of 15 feet (usually constant at 15 feet) (Circular Section 2.5.1)</t>
  </si>
  <si>
    <t>Width of Drainfield Perpendicular to Groundwater Flow (Circular Section 2.5.2)</t>
  </si>
  <si>
    <t>Percent reduction of effluent nitrate concentration that reaches end of mixing zone after accounting for natural attenuation per ARM 17.30.517(1)(d)(vi) (Circular Section 2.4.5.2)</t>
  </si>
  <si>
    <t>Volume of Effluent from drainfield (average rate varies depending on number of bedrooms) (Circular Section 2.4.5.3)</t>
  </si>
  <si>
    <t xml:space="preserve">Width of Mixing Zone Perpendicular to Groundwater Flow = (0.175)(L) + (Y) </t>
  </si>
  <si>
    <t>Number of Single Family Homes on the Drainfield (leave as 1 if effluent volume in next column is adjusted to equal total effluent from drainfield) (Circular DEQ-4 Chapter 3)</t>
  </si>
  <si>
    <t>Mixing Zone Length (see ARM 17.30.517(1)(d)(viii); (Circular Section 2.5.3)</t>
  </si>
  <si>
    <t>Final Effluent Nitrate =</t>
  </si>
  <si>
    <t>Effluent Nitrate =</t>
  </si>
  <si>
    <t>Thickness of Mixing Zone up to a Maximum of 15 feet (usually constant at 15 feet) (Circular Sections 2.5.1 and 2.5.4(d))</t>
  </si>
  <si>
    <t>TABLE 2.  Cumulative Drainfield Calculations (after correct background values are calculated above in Table 1).</t>
  </si>
  <si>
    <t>Background Nitrate Concentration (mg/L as N) (Circular Section 2.4.4)</t>
  </si>
  <si>
    <t>Nitrate Concentration (mg/L as N) in Effluent discharged from wastewater system (50 mg/L for conventional; 24 for level II) (Circular Section 2.4.5.1)</t>
  </si>
  <si>
    <t>Final effluent nitrate concentration (mg/L as N) that reaches end of mixing zone after accounting for natural attenuation = (Ne)(Naf)</t>
  </si>
  <si>
    <t>Nitrate Concentration (mg/L as N) at End of Mixing Zone = ((Ng)(Qg) + (Nef)(Qe)) / ((Qg) + (Qe))</t>
  </si>
  <si>
    <t>Background Nitrate Concentration (mg/L as N) for next downgradient drainfield = ((Ng)(Qg) + (Ne)(Qe)) / (Qg + Qe) (Circular Section 2.8)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</si>
</sst>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%"/>
  </numFmts>
  <fonts count="36" x14ac:knownFonts="1">
    <font>
      <sz val="10"/>
      <name val="Helv"/>
    </font>
    <font>
      <i/>
      <sz val="10"/>
      <name val="Helv"/>
    </font>
    <font>
      <sz val="10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8"/>
      <color indexed="8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4"/>
      <name val="Helv"/>
    </font>
    <font>
      <sz val="12"/>
      <name val="Helv"/>
    </font>
    <font>
      <sz val="11"/>
      <name val="Helv"/>
    </font>
    <font>
      <b/>
      <sz val="14"/>
      <name val="Arial"/>
      <family val="2"/>
    </font>
    <font>
      <sz val="8"/>
      <color indexed="10"/>
      <name val="Arial"/>
      <family val="2"/>
    </font>
    <font>
      <sz val="10"/>
      <name val="Times New Roman"/>
      <family val="1"/>
    </font>
    <font>
      <b/>
      <u/>
      <sz val="14"/>
      <name val="Arial"/>
      <family val="2"/>
    </font>
    <font>
      <b/>
      <sz val="8"/>
      <color theme="4"/>
      <name val="Arial"/>
      <family val="2"/>
    </font>
    <font>
      <b/>
      <i/>
      <sz val="8"/>
      <color theme="4"/>
      <name val="Arial"/>
      <family val="2"/>
    </font>
    <font>
      <sz val="8"/>
      <color rgb="FFFF0000"/>
      <name val="Arial"/>
      <family val="2"/>
    </font>
    <font>
      <strike/>
      <sz val="10"/>
      <color rgb="FFFF0000"/>
      <name val="Calibri Light"/>
      <family val="2"/>
    </font>
    <font>
      <b/>
      <vertAlign val="superscript"/>
      <sz val="8"/>
      <color rgb="FF000000"/>
      <name val="Arial"/>
      <family val="2"/>
    </font>
    <font>
      <b/>
      <i/>
      <u/>
      <sz val="10"/>
      <name val="Arial"/>
      <family val="2"/>
    </font>
    <font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/>
      <right style="thick">
        <color indexed="8"/>
      </right>
      <top style="medium">
        <color indexed="64"/>
      </top>
      <bottom style="thin">
        <color indexed="55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8"/>
      </left>
      <right style="medium">
        <color indexed="64"/>
      </right>
      <top style="thick">
        <color indexed="8"/>
      </top>
      <bottom/>
      <diagonal/>
    </border>
    <border>
      <left style="thick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ck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ck">
        <color indexed="8"/>
      </left>
      <right style="medium">
        <color indexed="64"/>
      </right>
      <top/>
      <bottom style="medium">
        <color indexed="64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3" fillId="0" borderId="0" xfId="0" applyFont="1" applyProtection="1">
      <protection locked="0"/>
    </xf>
    <xf numFmtId="2" fontId="4" fillId="0" borderId="0" xfId="0" applyNumberFormat="1" applyFont="1" applyProtection="1">
      <protection locked="0"/>
    </xf>
    <xf numFmtId="164" fontId="4" fillId="0" borderId="0" xfId="0" applyNumberFormat="1" applyFont="1" applyProtection="1">
      <protection locked="0"/>
    </xf>
    <xf numFmtId="165" fontId="5" fillId="0" borderId="0" xfId="0" applyNumberFormat="1" applyFont="1" applyProtection="1">
      <protection locked="0"/>
    </xf>
    <xf numFmtId="1" fontId="4" fillId="0" borderId="0" xfId="0" applyNumberFormat="1" applyFont="1" applyProtection="1">
      <protection locked="0"/>
    </xf>
    <xf numFmtId="165" fontId="4" fillId="0" borderId="0" xfId="0" applyNumberFormat="1" applyFont="1" applyProtection="1">
      <protection locked="0"/>
    </xf>
    <xf numFmtId="2" fontId="4" fillId="0" borderId="0" xfId="0" applyNumberFormat="1" applyFont="1"/>
    <xf numFmtId="0" fontId="4" fillId="0" borderId="0" xfId="0" applyFont="1"/>
    <xf numFmtId="0" fontId="10" fillId="0" borderId="0" xfId="0" quotePrefix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quotePrefix="1" applyFont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5" fillId="2" borderId="3" xfId="0" applyFont="1" applyFill="1" applyBorder="1" applyAlignment="1" applyProtection="1">
      <alignment horizontal="center"/>
      <protection locked="0"/>
    </xf>
    <xf numFmtId="0" fontId="18" fillId="0" borderId="0" xfId="0" applyFont="1"/>
    <xf numFmtId="0" fontId="17" fillId="0" borderId="0" xfId="0" applyFont="1"/>
    <xf numFmtId="0" fontId="17" fillId="2" borderId="0" xfId="0" applyFont="1" applyFill="1"/>
    <xf numFmtId="0" fontId="17" fillId="0" borderId="0" xfId="0" quotePrefix="1" applyFont="1"/>
    <xf numFmtId="0" fontId="17" fillId="3" borderId="0" xfId="0" applyFont="1" applyFill="1"/>
    <xf numFmtId="0" fontId="19" fillId="0" borderId="0" xfId="0" applyFont="1"/>
    <xf numFmtId="0" fontId="20" fillId="0" borderId="0" xfId="0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center"/>
    </xf>
    <xf numFmtId="0" fontId="12" fillId="0" borderId="0" xfId="0" applyFont="1" applyAlignment="1">
      <alignment wrapText="1"/>
    </xf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8" fillId="0" borderId="4" xfId="0" applyFont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0" fillId="0" borderId="0" xfId="0" applyProtection="1">
      <protection locked="0"/>
    </xf>
    <xf numFmtId="0" fontId="23" fillId="0" borderId="0" xfId="0" applyFont="1" applyProtection="1">
      <protection locked="0"/>
    </xf>
    <xf numFmtId="0" fontId="23" fillId="0" borderId="0" xfId="0" applyFont="1"/>
    <xf numFmtId="0" fontId="1" fillId="0" borderId="0" xfId="0" applyFont="1"/>
    <xf numFmtId="0" fontId="24" fillId="0" borderId="0" xfId="0" applyFont="1"/>
    <xf numFmtId="0" fontId="21" fillId="0" borderId="0" xfId="0" applyFont="1" applyProtection="1">
      <protection locked="0"/>
    </xf>
    <xf numFmtId="0" fontId="27" fillId="0" borderId="0" xfId="0" applyFont="1"/>
    <xf numFmtId="0" fontId="2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8" fillId="0" borderId="0" xfId="0" applyFont="1" applyProtection="1">
      <protection locked="0"/>
    </xf>
    <xf numFmtId="1" fontId="15" fillId="2" borderId="0" xfId="0" applyNumberFormat="1" applyFont="1" applyFill="1" applyAlignment="1" applyProtection="1">
      <alignment horizontal="center"/>
      <protection locked="0"/>
    </xf>
    <xf numFmtId="1" fontId="15" fillId="2" borderId="0" xfId="0" quotePrefix="1" applyNumberFormat="1" applyFont="1" applyFill="1" applyAlignment="1" applyProtection="1">
      <alignment horizontal="center"/>
      <protection locked="0"/>
    </xf>
    <xf numFmtId="0" fontId="15" fillId="2" borderId="10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left"/>
      <protection locked="0"/>
    </xf>
    <xf numFmtId="0" fontId="32" fillId="0" borderId="0" xfId="0" applyFont="1"/>
    <xf numFmtId="2" fontId="15" fillId="2" borderId="0" xfId="0" quotePrefix="1" applyNumberFormat="1" applyFont="1" applyFill="1" applyAlignment="1" applyProtection="1">
      <alignment horizontal="center"/>
      <protection locked="0"/>
    </xf>
    <xf numFmtId="164" fontId="15" fillId="2" borderId="0" xfId="0" quotePrefix="1" applyNumberFormat="1" applyFont="1" applyFill="1" applyAlignment="1" applyProtection="1">
      <alignment horizontal="center"/>
      <protection locked="0"/>
    </xf>
    <xf numFmtId="165" fontId="15" fillId="2" borderId="0" xfId="0" quotePrefix="1" applyNumberFormat="1" applyFont="1" applyFill="1" applyAlignment="1" applyProtection="1">
      <alignment horizontal="center"/>
      <protection locked="0"/>
    </xf>
    <xf numFmtId="2" fontId="13" fillId="3" borderId="0" xfId="0" quotePrefix="1" applyNumberFormat="1" applyFont="1" applyFill="1" applyAlignment="1">
      <alignment horizontal="center"/>
    </xf>
    <xf numFmtId="2" fontId="13" fillId="3" borderId="0" xfId="0" applyNumberFormat="1" applyFont="1" applyFill="1" applyAlignment="1">
      <alignment horizontal="center"/>
    </xf>
    <xf numFmtId="2" fontId="15" fillId="2" borderId="0" xfId="0" applyNumberFormat="1" applyFont="1" applyFill="1" applyAlignment="1" applyProtection="1">
      <alignment horizontal="center"/>
      <protection locked="0"/>
    </xf>
    <xf numFmtId="164" fontId="15" fillId="2" borderId="0" xfId="0" applyNumberFormat="1" applyFont="1" applyFill="1" applyAlignment="1" applyProtection="1">
      <alignment horizontal="center"/>
      <protection locked="0"/>
    </xf>
    <xf numFmtId="165" fontId="15" fillId="2" borderId="0" xfId="0" applyNumberFormat="1" applyFont="1" applyFill="1" applyAlignment="1" applyProtection="1">
      <alignment horizontal="center"/>
      <protection locked="0"/>
    </xf>
    <xf numFmtId="2" fontId="15" fillId="3" borderId="0" xfId="0" quotePrefix="1" applyNumberFormat="1" applyFont="1" applyFill="1" applyAlignment="1">
      <alignment horizontal="center"/>
    </xf>
    <xf numFmtId="2" fontId="15" fillId="2" borderId="2" xfId="0" quotePrefix="1" applyNumberFormat="1" applyFont="1" applyFill="1" applyBorder="1" applyAlignment="1" applyProtection="1">
      <alignment horizontal="center"/>
      <protection locked="0"/>
    </xf>
    <xf numFmtId="164" fontId="15" fillId="2" borderId="2" xfId="0" quotePrefix="1" applyNumberFormat="1" applyFont="1" applyFill="1" applyBorder="1" applyAlignment="1" applyProtection="1">
      <alignment horizontal="center"/>
      <protection locked="0"/>
    </xf>
    <xf numFmtId="165" fontId="15" fillId="2" borderId="2" xfId="0" quotePrefix="1" applyNumberFormat="1" applyFont="1" applyFill="1" applyBorder="1" applyAlignment="1" applyProtection="1">
      <alignment horizontal="center"/>
      <protection locked="0"/>
    </xf>
    <xf numFmtId="1" fontId="15" fillId="2" borderId="2" xfId="0" quotePrefix="1" applyNumberFormat="1" applyFont="1" applyFill="1" applyBorder="1" applyAlignment="1" applyProtection="1">
      <alignment horizontal="center"/>
      <protection locked="0"/>
    </xf>
    <xf numFmtId="2" fontId="15" fillId="3" borderId="2" xfId="0" quotePrefix="1" applyNumberFormat="1" applyFont="1" applyFill="1" applyBorder="1" applyAlignment="1" applyProtection="1">
      <alignment horizontal="center"/>
      <protection locked="0"/>
    </xf>
    <xf numFmtId="2" fontId="13" fillId="3" borderId="2" xfId="0" quotePrefix="1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5" fillId="3" borderId="0" xfId="0" quotePrefix="1" applyNumberFormat="1" applyFont="1" applyFill="1" applyAlignment="1" applyProtection="1">
      <alignment horizontal="center"/>
      <protection locked="0"/>
    </xf>
    <xf numFmtId="2" fontId="15" fillId="2" borderId="8" xfId="0" applyNumberFormat="1" applyFont="1" applyFill="1" applyBorder="1" applyAlignment="1" applyProtection="1">
      <alignment horizontal="center"/>
      <protection locked="0"/>
    </xf>
    <xf numFmtId="164" fontId="15" fillId="2" borderId="8" xfId="0" applyNumberFormat="1" applyFont="1" applyFill="1" applyBorder="1" applyAlignment="1" applyProtection="1">
      <alignment horizontal="center"/>
      <protection locked="0"/>
    </xf>
    <xf numFmtId="165" fontId="15" fillId="2" borderId="8" xfId="0" quotePrefix="1" applyNumberFormat="1" applyFont="1" applyFill="1" applyBorder="1" applyAlignment="1" applyProtection="1">
      <alignment horizontal="center"/>
      <protection locked="0"/>
    </xf>
    <xf numFmtId="1" fontId="15" fillId="2" borderId="8" xfId="0" applyNumberFormat="1" applyFont="1" applyFill="1" applyBorder="1" applyAlignment="1" applyProtection="1">
      <alignment horizontal="center"/>
      <protection locked="0"/>
    </xf>
    <xf numFmtId="2" fontId="15" fillId="3" borderId="8" xfId="0" quotePrefix="1" applyNumberFormat="1" applyFont="1" applyFill="1" applyBorder="1" applyAlignment="1" applyProtection="1">
      <alignment horizontal="center"/>
      <protection locked="0"/>
    </xf>
    <xf numFmtId="165" fontId="15" fillId="2" borderId="8" xfId="0" applyNumberFormat="1" applyFont="1" applyFill="1" applyBorder="1" applyAlignment="1" applyProtection="1">
      <alignment horizontal="center"/>
      <protection locked="0"/>
    </xf>
    <xf numFmtId="2" fontId="13" fillId="3" borderId="8" xfId="0" quotePrefix="1" applyNumberFormat="1" applyFont="1" applyFill="1" applyBorder="1" applyAlignment="1">
      <alignment horizontal="center"/>
    </xf>
    <xf numFmtId="2" fontId="13" fillId="3" borderId="8" xfId="0" applyNumberFormat="1" applyFont="1" applyFill="1" applyBorder="1" applyAlignment="1">
      <alignment horizontal="center"/>
    </xf>
    <xf numFmtId="2" fontId="16" fillId="3" borderId="3" xfId="0" applyNumberFormat="1" applyFont="1" applyFill="1" applyBorder="1" applyAlignment="1">
      <alignment horizontal="center"/>
    </xf>
    <xf numFmtId="2" fontId="16" fillId="3" borderId="7" xfId="0" applyNumberFormat="1" applyFont="1" applyFill="1" applyBorder="1" applyAlignment="1">
      <alignment horizontal="center"/>
    </xf>
    <xf numFmtId="0" fontId="4" fillId="0" borderId="11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9" fillId="0" borderId="10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13" fillId="0" borderId="10" xfId="0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15" fillId="2" borderId="20" xfId="0" applyFont="1" applyFill="1" applyBorder="1" applyAlignment="1" applyProtection="1">
      <alignment horizontal="center"/>
      <protection locked="0"/>
    </xf>
    <xf numFmtId="2" fontId="16" fillId="3" borderId="17" xfId="0" applyNumberFormat="1" applyFont="1" applyFill="1" applyBorder="1" applyAlignment="1">
      <alignment horizontal="center"/>
    </xf>
    <xf numFmtId="0" fontId="15" fillId="2" borderId="21" xfId="0" applyFont="1" applyFill="1" applyBorder="1" applyAlignment="1" applyProtection="1">
      <alignment horizontal="center"/>
      <protection locked="0"/>
    </xf>
    <xf numFmtId="2" fontId="26" fillId="2" borderId="8" xfId="0" applyNumberFormat="1" applyFont="1" applyFill="1" applyBorder="1" applyAlignment="1" applyProtection="1">
      <alignment horizontal="center"/>
      <protection locked="0"/>
    </xf>
    <xf numFmtId="2" fontId="16" fillId="3" borderId="22" xfId="0" applyNumberFormat="1" applyFont="1" applyFill="1" applyBorder="1" applyAlignment="1">
      <alignment horizontal="center"/>
    </xf>
    <xf numFmtId="166" fontId="15" fillId="2" borderId="0" xfId="0" quotePrefix="1" applyNumberFormat="1" applyFont="1" applyFill="1" applyAlignment="1" applyProtection="1">
      <alignment horizontal="center"/>
      <protection locked="0"/>
    </xf>
    <xf numFmtId="166" fontId="15" fillId="2" borderId="0" xfId="0" applyNumberFormat="1" applyFont="1" applyFill="1" applyAlignment="1" applyProtection="1">
      <alignment horizontal="center"/>
      <protection locked="0"/>
    </xf>
    <xf numFmtId="166" fontId="15" fillId="2" borderId="8" xfId="0" applyNumberFormat="1" applyFont="1" applyFill="1" applyBorder="1" applyAlignment="1" applyProtection="1">
      <alignment horizontal="center"/>
      <protection locked="0"/>
    </xf>
    <xf numFmtId="0" fontId="8" fillId="0" borderId="23" xfId="0" applyFont="1" applyBorder="1" applyAlignment="1">
      <alignment horizontal="center"/>
    </xf>
    <xf numFmtId="0" fontId="8" fillId="0" borderId="10" xfId="0" applyFont="1" applyBorder="1" applyAlignment="1" applyProtection="1">
      <alignment horizontal="center"/>
      <protection locked="0"/>
    </xf>
    <xf numFmtId="166" fontId="31" fillId="2" borderId="2" xfId="0" quotePrefix="1" applyNumberFormat="1" applyFont="1" applyFill="1" applyBorder="1" applyAlignment="1" applyProtection="1">
      <alignment horizontal="center"/>
      <protection locked="0"/>
    </xf>
    <xf numFmtId="166" fontId="31" fillId="2" borderId="8" xfId="0" applyNumberFormat="1" applyFont="1" applyFill="1" applyBorder="1" applyAlignment="1" applyProtection="1">
      <alignment horizontal="center"/>
      <protection locked="0"/>
    </xf>
    <xf numFmtId="2" fontId="26" fillId="2" borderId="0" xfId="0" applyNumberFormat="1" applyFont="1" applyFill="1" applyAlignment="1" applyProtection="1">
      <alignment horizontal="center"/>
      <protection locked="0"/>
    </xf>
    <xf numFmtId="0" fontId="15" fillId="2" borderId="6" xfId="0" applyFont="1" applyFill="1" applyBorder="1" applyAlignment="1" applyProtection="1">
      <alignment horizontal="center"/>
      <protection locked="0"/>
    </xf>
    <xf numFmtId="166" fontId="31" fillId="2" borderId="0" xfId="0" applyNumberFormat="1" applyFont="1" applyFill="1" applyAlignment="1" applyProtection="1">
      <alignment horizontal="center"/>
      <protection locked="0"/>
    </xf>
    <xf numFmtId="166" fontId="31" fillId="2" borderId="0" xfId="0" quotePrefix="1" applyNumberFormat="1" applyFont="1" applyFill="1" applyAlignment="1" applyProtection="1">
      <alignment horizontal="center"/>
      <protection locked="0"/>
    </xf>
    <xf numFmtId="2" fontId="15" fillId="2" borderId="8" xfId="0" quotePrefix="1" applyNumberFormat="1" applyFont="1" applyFill="1" applyBorder="1" applyAlignment="1" applyProtection="1">
      <alignment horizontal="center"/>
      <protection locked="0"/>
    </xf>
    <xf numFmtId="164" fontId="15" fillId="2" borderId="8" xfId="0" quotePrefix="1" applyNumberFormat="1" applyFont="1" applyFill="1" applyBorder="1" applyAlignment="1" applyProtection="1">
      <alignment horizontal="center"/>
      <protection locked="0"/>
    </xf>
    <xf numFmtId="1" fontId="15" fillId="2" borderId="8" xfId="0" quotePrefix="1" applyNumberFormat="1" applyFont="1" applyFill="1" applyBorder="1" applyAlignment="1" applyProtection="1">
      <alignment horizontal="center"/>
      <protection locked="0"/>
    </xf>
    <xf numFmtId="2" fontId="15" fillId="3" borderId="8" xfId="0" quotePrefix="1" applyNumberFormat="1" applyFont="1" applyFill="1" applyBorder="1" applyAlignment="1">
      <alignment horizontal="center"/>
    </xf>
    <xf numFmtId="166" fontId="31" fillId="2" borderId="8" xfId="0" quotePrefix="1" applyNumberFormat="1" applyFont="1" applyFill="1" applyBorder="1" applyAlignment="1" applyProtection="1">
      <alignment horizontal="center"/>
      <protection locked="0"/>
    </xf>
    <xf numFmtId="0" fontId="34" fillId="0" borderId="12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165" fontId="13" fillId="3" borderId="0" xfId="0" applyNumberFormat="1" applyFont="1" applyFill="1" applyAlignment="1">
      <alignment horizontal="center"/>
    </xf>
    <xf numFmtId="165" fontId="13" fillId="3" borderId="8" xfId="0" applyNumberFormat="1" applyFont="1" applyFill="1" applyBorder="1" applyAlignment="1">
      <alignment horizontal="center"/>
    </xf>
    <xf numFmtId="166" fontId="13" fillId="2" borderId="0" xfId="0" applyNumberFormat="1" applyFont="1" applyFill="1" applyAlignment="1" applyProtection="1">
      <alignment horizontal="center"/>
      <protection locked="0"/>
    </xf>
    <xf numFmtId="166" fontId="35" fillId="2" borderId="0" xfId="0" quotePrefix="1" applyNumberFormat="1" applyFont="1" applyFill="1" applyAlignment="1" applyProtection="1">
      <alignment horizontal="center"/>
      <protection locked="0"/>
    </xf>
    <xf numFmtId="165" fontId="13" fillId="3" borderId="0" xfId="0" quotePrefix="1" applyNumberFormat="1" applyFont="1" applyFill="1" applyAlignment="1">
      <alignment horizontal="center"/>
    </xf>
    <xf numFmtId="165" fontId="13" fillId="3" borderId="8" xfId="0" quotePrefix="1" applyNumberFormat="1" applyFont="1" applyFill="1" applyBorder="1" applyAlignment="1">
      <alignment horizontal="center"/>
    </xf>
    <xf numFmtId="0" fontId="29" fillId="0" borderId="16" xfId="0" applyFont="1" applyBorder="1" applyAlignment="1">
      <alignment horizontal="center" wrapText="1"/>
    </xf>
    <xf numFmtId="0" fontId="29" fillId="0" borderId="17" xfId="0" applyFont="1" applyBorder="1" applyAlignment="1">
      <alignment horizontal="center" wrapText="1"/>
    </xf>
    <xf numFmtId="0" fontId="29" fillId="0" borderId="19" xfId="0" applyFont="1" applyBorder="1" applyAlignment="1">
      <alignment horizontal="center" wrapText="1"/>
    </xf>
    <xf numFmtId="14" fontId="21" fillId="2" borderId="9" xfId="0" applyNumberFormat="1" applyFont="1" applyFill="1" applyBorder="1" applyAlignment="1" applyProtection="1">
      <alignment horizontal="left"/>
      <protection locked="0"/>
    </xf>
    <xf numFmtId="0" fontId="25" fillId="0" borderId="0" xfId="0" applyFont="1" applyAlignment="1">
      <alignment horizontal="center"/>
    </xf>
    <xf numFmtId="0" fontId="2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left" vertical="top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165" fontId="29" fillId="0" borderId="3" xfId="0" applyNumberFormat="1" applyFont="1" applyBorder="1" applyAlignment="1">
      <alignment horizontal="center" wrapText="1"/>
    </xf>
    <xf numFmtId="165" fontId="29" fillId="0" borderId="7" xfId="0" applyNumberFormat="1" applyFont="1" applyBorder="1" applyAlignment="1">
      <alignment horizontal="center" wrapText="1"/>
    </xf>
    <xf numFmtId="165" fontId="30" fillId="0" borderId="6" xfId="0" applyNumberFormat="1" applyFont="1" applyBorder="1" applyAlignment="1">
      <alignment horizontal="center" wrapText="1"/>
    </xf>
    <xf numFmtId="165" fontId="30" fillId="0" borderId="3" xfId="0" applyNumberFormat="1" applyFont="1" applyBorder="1" applyAlignment="1">
      <alignment horizontal="center" wrapText="1"/>
    </xf>
    <xf numFmtId="165" fontId="30" fillId="0" borderId="7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4ECD-9A64-4652-BDF2-04242A1DFEC5}">
  <dimension ref="A1:Q53"/>
  <sheetViews>
    <sheetView topLeftCell="A15" workbookViewId="0">
      <selection activeCell="E21" sqref="E21"/>
    </sheetView>
  </sheetViews>
  <sheetFormatPr defaultRowHeight="12.6" x14ac:dyDescent="0.25"/>
  <cols>
    <col min="1" max="2" width="10.6640625" customWidth="1"/>
    <col min="3" max="3" width="12.77734375" customWidth="1"/>
    <col min="4" max="4" width="6.88671875" customWidth="1"/>
    <col min="5" max="5" width="7.44140625" customWidth="1"/>
    <col min="6" max="6" width="7.88671875" customWidth="1"/>
    <col min="7" max="7" width="7.6640625" customWidth="1"/>
    <col min="8" max="8" width="10.44140625" bestFit="1" customWidth="1"/>
    <col min="9" max="9" width="10.5546875" customWidth="1"/>
    <col min="10" max="10" width="9.5546875" customWidth="1"/>
    <col min="11" max="11" width="7.33203125" customWidth="1"/>
    <col min="12" max="12" width="10.6640625" customWidth="1"/>
    <col min="13" max="13" width="7.88671875" customWidth="1"/>
    <col min="14" max="14" width="9.33203125" customWidth="1"/>
    <col min="15" max="15" width="9.5546875" customWidth="1"/>
    <col min="16" max="16" width="8.109375" customWidth="1"/>
    <col min="17" max="17" width="17.77734375" customWidth="1"/>
  </cols>
  <sheetData>
    <row r="1" spans="1:17" ht="17.399999999999999" x14ac:dyDescent="0.3">
      <c r="A1" s="124" t="s">
        <v>70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17" ht="13.2" x14ac:dyDescent="0.25">
      <c r="A2" s="40"/>
      <c r="B2" s="40"/>
      <c r="C2" s="40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7" s="33" customFormat="1" ht="18" x14ac:dyDescent="0.35">
      <c r="A3" s="125" t="s">
        <v>62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17" ht="16.5" customHeight="1" x14ac:dyDescent="0.3">
      <c r="A4" s="41"/>
      <c r="B4" s="41"/>
      <c r="C4" s="41"/>
      <c r="D4" s="42"/>
      <c r="E4" s="42"/>
      <c r="F4" s="42"/>
      <c r="G4" s="42"/>
      <c r="H4" s="43"/>
      <c r="I4" s="43"/>
      <c r="J4" s="43"/>
      <c r="K4" s="42"/>
      <c r="L4" s="42"/>
      <c r="M4" s="9"/>
      <c r="N4" s="9"/>
      <c r="O4" s="9"/>
    </row>
    <row r="5" spans="1:17" s="36" customFormat="1" ht="15.6" x14ac:dyDescent="0.3">
      <c r="A5" s="126" t="s">
        <v>71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</row>
    <row r="6" spans="1:17" ht="13.2" x14ac:dyDescent="0.25">
      <c r="A6" s="34"/>
      <c r="B6" s="34"/>
      <c r="C6" s="34"/>
      <c r="D6" s="42"/>
      <c r="E6" s="42"/>
      <c r="F6" s="42"/>
      <c r="G6" s="42"/>
      <c r="H6" s="42"/>
      <c r="I6" s="42"/>
      <c r="J6" s="42"/>
      <c r="K6" s="42"/>
      <c r="L6" s="42"/>
      <c r="M6" s="9"/>
      <c r="N6" s="9"/>
      <c r="O6" s="9"/>
    </row>
    <row r="7" spans="1:17" s="36" customFormat="1" ht="16.2" thickBot="1" x14ac:dyDescent="0.35">
      <c r="A7" s="2" t="s">
        <v>63</v>
      </c>
      <c r="B7" s="35"/>
      <c r="C7" s="66"/>
      <c r="D7" s="66"/>
      <c r="E7" s="66"/>
      <c r="F7" s="66"/>
      <c r="G7" s="66"/>
      <c r="H7" s="66"/>
      <c r="I7" s="66"/>
      <c r="J7" s="66"/>
      <c r="K7" s="66"/>
      <c r="L7" s="39"/>
      <c r="M7" s="32"/>
      <c r="N7" s="32"/>
    </row>
    <row r="8" spans="1:17" s="36" customFormat="1" ht="16.2" thickBot="1" x14ac:dyDescent="0.35">
      <c r="A8" s="2" t="s">
        <v>64</v>
      </c>
      <c r="B8" s="35"/>
      <c r="C8" s="66" t="s">
        <v>11</v>
      </c>
      <c r="D8" s="66"/>
      <c r="E8" s="66"/>
      <c r="F8" s="66"/>
      <c r="G8" s="66"/>
      <c r="H8" s="66"/>
      <c r="I8" s="66"/>
      <c r="J8" s="66"/>
      <c r="K8" s="66"/>
      <c r="L8" s="39"/>
      <c r="M8" s="32"/>
      <c r="N8" s="32"/>
    </row>
    <row r="9" spans="1:17" s="36" customFormat="1" ht="15.6" x14ac:dyDescent="0.3">
      <c r="A9" s="2" t="s">
        <v>32</v>
      </c>
      <c r="B9" s="35"/>
    </row>
    <row r="10" spans="1:17" s="36" customFormat="1" ht="15.6" x14ac:dyDescent="0.3">
      <c r="A10" s="39"/>
      <c r="B10" s="35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2"/>
      <c r="N10" s="32"/>
    </row>
    <row r="11" spans="1:17" s="36" customFormat="1" ht="16.2" thickBot="1" x14ac:dyDescent="0.35">
      <c r="A11" s="2" t="s">
        <v>65</v>
      </c>
      <c r="B11" s="35" t="s">
        <v>11</v>
      </c>
      <c r="C11" s="66"/>
      <c r="D11" s="66"/>
      <c r="E11" s="66"/>
      <c r="F11" s="66"/>
      <c r="G11" s="66"/>
      <c r="H11" s="39"/>
      <c r="I11" s="39"/>
      <c r="J11" s="39"/>
      <c r="K11" s="39"/>
      <c r="L11" s="39"/>
      <c r="M11" s="32"/>
      <c r="N11" s="32"/>
    </row>
    <row r="12" spans="1:17" s="36" customFormat="1" ht="16.2" thickBot="1" x14ac:dyDescent="0.35">
      <c r="A12" s="2" t="s">
        <v>66</v>
      </c>
      <c r="B12" s="35"/>
      <c r="C12" s="123">
        <f ca="1">TODAY()</f>
        <v>45692</v>
      </c>
      <c r="D12" s="123"/>
      <c r="E12" s="123"/>
      <c r="F12" s="123"/>
      <c r="G12" s="123"/>
      <c r="H12" s="39"/>
      <c r="I12" s="39"/>
      <c r="J12" s="39"/>
      <c r="K12" s="39"/>
      <c r="L12" s="39"/>
      <c r="M12" s="32"/>
      <c r="N12" s="32"/>
    </row>
    <row r="13" spans="1:17" x14ac:dyDescent="0.25">
      <c r="Q13" s="37"/>
    </row>
    <row r="15" spans="1:17" ht="16.2" thickBot="1" x14ac:dyDescent="0.35">
      <c r="A15" s="2" t="s">
        <v>67</v>
      </c>
    </row>
    <row r="16" spans="1:17" ht="13.8" thickBot="1" x14ac:dyDescent="0.3">
      <c r="A16" s="76" t="s">
        <v>13</v>
      </c>
      <c r="B16" s="77" t="s">
        <v>16</v>
      </c>
      <c r="C16" s="77" t="s">
        <v>15</v>
      </c>
      <c r="D16" s="78" t="s">
        <v>18</v>
      </c>
      <c r="E16" s="78" t="s">
        <v>14</v>
      </c>
      <c r="F16" s="79" t="s">
        <v>12</v>
      </c>
      <c r="G16" s="77" t="s">
        <v>17</v>
      </c>
      <c r="H16" s="77" t="s">
        <v>21</v>
      </c>
      <c r="I16" s="109" t="s">
        <v>78</v>
      </c>
      <c r="J16" s="77" t="s">
        <v>22</v>
      </c>
      <c r="K16" s="77" t="s">
        <v>24</v>
      </c>
      <c r="L16" s="78" t="s">
        <v>79</v>
      </c>
      <c r="M16" s="80" t="s">
        <v>25</v>
      </c>
      <c r="N16" s="81" t="s">
        <v>27</v>
      </c>
      <c r="O16" s="81" t="s">
        <v>28</v>
      </c>
      <c r="P16" s="82" t="s">
        <v>29</v>
      </c>
      <c r="Q16" s="83" t="s">
        <v>52</v>
      </c>
    </row>
    <row r="17" spans="1:17" ht="15" customHeight="1" thickTop="1" x14ac:dyDescent="0.25">
      <c r="A17" s="84"/>
      <c r="B17" s="10"/>
      <c r="C17" s="11"/>
      <c r="D17" s="11" t="s">
        <v>94</v>
      </c>
      <c r="E17" s="11" t="s">
        <v>108</v>
      </c>
      <c r="F17" s="11" t="s">
        <v>0</v>
      </c>
      <c r="G17" s="11" t="s">
        <v>2</v>
      </c>
      <c r="H17" s="11" t="s">
        <v>5</v>
      </c>
      <c r="I17" s="110" t="s">
        <v>34</v>
      </c>
      <c r="J17" s="11" t="s">
        <v>89</v>
      </c>
      <c r="K17" s="11" t="s">
        <v>5</v>
      </c>
      <c r="L17" s="112" t="s">
        <v>90</v>
      </c>
      <c r="M17" s="12" t="s">
        <v>1</v>
      </c>
      <c r="N17" s="12" t="s">
        <v>94</v>
      </c>
      <c r="O17" s="12" t="s">
        <v>88</v>
      </c>
      <c r="P17" s="12"/>
      <c r="Q17" s="120" t="s">
        <v>109</v>
      </c>
    </row>
    <row r="18" spans="1:17" ht="12.75" customHeight="1" x14ac:dyDescent="0.25">
      <c r="A18" s="85"/>
      <c r="B18" s="11" t="s">
        <v>85</v>
      </c>
      <c r="C18" s="11" t="s">
        <v>85</v>
      </c>
      <c r="D18" s="11" t="s">
        <v>10</v>
      </c>
      <c r="E18" s="11" t="s">
        <v>87</v>
      </c>
      <c r="F18" s="11" t="s">
        <v>3</v>
      </c>
      <c r="G18" s="11" t="s">
        <v>4</v>
      </c>
      <c r="H18" s="11" t="s">
        <v>34</v>
      </c>
      <c r="I18" s="110" t="s">
        <v>75</v>
      </c>
      <c r="J18" s="11" t="s">
        <v>19</v>
      </c>
      <c r="K18" s="11" t="s">
        <v>23</v>
      </c>
      <c r="L18" s="112" t="s">
        <v>34</v>
      </c>
      <c r="M18" s="12" t="s">
        <v>87</v>
      </c>
      <c r="N18" s="12" t="s">
        <v>10</v>
      </c>
      <c r="O18" s="13" t="s">
        <v>30</v>
      </c>
      <c r="P18" s="13" t="s">
        <v>5</v>
      </c>
      <c r="Q18" s="121"/>
    </row>
    <row r="19" spans="1:17" x14ac:dyDescent="0.25">
      <c r="A19" s="86" t="s">
        <v>11</v>
      </c>
      <c r="B19" s="11" t="s">
        <v>86</v>
      </c>
      <c r="C19" s="11" t="s">
        <v>87</v>
      </c>
      <c r="D19" s="11" t="s">
        <v>83</v>
      </c>
      <c r="E19" s="11" t="s">
        <v>68</v>
      </c>
      <c r="F19" s="11" t="s">
        <v>37</v>
      </c>
      <c r="G19" s="11" t="s">
        <v>53</v>
      </c>
      <c r="H19" s="11" t="s">
        <v>84</v>
      </c>
      <c r="I19" s="110" t="s">
        <v>76</v>
      </c>
      <c r="J19" s="11" t="s">
        <v>20</v>
      </c>
      <c r="K19" s="11" t="s">
        <v>55</v>
      </c>
      <c r="L19" s="112" t="s">
        <v>91</v>
      </c>
      <c r="M19" s="12" t="s">
        <v>37</v>
      </c>
      <c r="N19" s="12" t="s">
        <v>26</v>
      </c>
      <c r="O19" s="13" t="s">
        <v>31</v>
      </c>
      <c r="P19" s="13" t="s">
        <v>31</v>
      </c>
      <c r="Q19" s="121"/>
    </row>
    <row r="20" spans="1:17" ht="13.8" thickBot="1" x14ac:dyDescent="0.3">
      <c r="A20" s="87" t="s">
        <v>55</v>
      </c>
      <c r="B20" s="14" t="s">
        <v>8</v>
      </c>
      <c r="C20" s="14" t="s">
        <v>7</v>
      </c>
      <c r="D20" s="15" t="s">
        <v>6</v>
      </c>
      <c r="E20" s="14" t="s">
        <v>6</v>
      </c>
      <c r="F20" s="14" t="s">
        <v>6</v>
      </c>
      <c r="G20" s="14" t="s">
        <v>95</v>
      </c>
      <c r="H20" s="14" t="s">
        <v>95</v>
      </c>
      <c r="I20" s="111" t="s">
        <v>77</v>
      </c>
      <c r="J20" s="14" t="s">
        <v>9</v>
      </c>
      <c r="K20" s="14" t="s">
        <v>96</v>
      </c>
      <c r="L20" s="113" t="s">
        <v>92</v>
      </c>
      <c r="M20" s="16" t="s">
        <v>6</v>
      </c>
      <c r="N20" s="16" t="s">
        <v>60</v>
      </c>
      <c r="O20" s="17" t="s">
        <v>96</v>
      </c>
      <c r="P20" s="17" t="s">
        <v>96</v>
      </c>
      <c r="Q20" s="122"/>
    </row>
    <row r="21" spans="1:17" ht="13.2" x14ac:dyDescent="0.25">
      <c r="A21" s="88">
        <v>1</v>
      </c>
      <c r="B21" s="49">
        <v>20</v>
      </c>
      <c r="C21" s="50">
        <v>0.01</v>
      </c>
      <c r="D21" s="51">
        <v>15</v>
      </c>
      <c r="E21" s="45">
        <v>525</v>
      </c>
      <c r="F21" s="45">
        <v>100</v>
      </c>
      <c r="G21" s="49">
        <v>0.3</v>
      </c>
      <c r="H21" s="51">
        <v>50</v>
      </c>
      <c r="I21" s="117">
        <v>0.3</v>
      </c>
      <c r="J21" s="51">
        <v>1</v>
      </c>
      <c r="K21" s="49">
        <v>26.7</v>
      </c>
      <c r="L21" s="118">
        <f>H21*(1-I21)</f>
        <v>35</v>
      </c>
      <c r="M21" s="52">
        <f t="shared" ref="M21:M31" si="0">F21+0.175*E21</f>
        <v>191.875</v>
      </c>
      <c r="N21" s="52">
        <f t="shared" ref="N21:N31" si="1">M21*D21</f>
        <v>2878.125</v>
      </c>
      <c r="O21" s="53">
        <f t="shared" ref="O21:O31" si="2">B21*C21*N21</f>
        <v>575.625</v>
      </c>
      <c r="P21" s="53">
        <f>J21*K21</f>
        <v>26.7</v>
      </c>
      <c r="Q21" s="89">
        <f t="shared" ref="Q21:Q31" si="3">((G21*O21)+(L21*P21))/(O21+P21)</f>
        <v>1.8381895156269454</v>
      </c>
    </row>
    <row r="22" spans="1:17" ht="13.2" x14ac:dyDescent="0.25">
      <c r="A22" s="46">
        <v>2</v>
      </c>
      <c r="B22" s="49"/>
      <c r="C22" s="50"/>
      <c r="D22" s="51"/>
      <c r="E22" s="45"/>
      <c r="F22" s="45"/>
      <c r="G22" s="49"/>
      <c r="H22" s="51"/>
      <c r="I22" s="93"/>
      <c r="J22" s="51"/>
      <c r="K22" s="49"/>
      <c r="L22" s="118">
        <f t="shared" ref="L22:L31" si="4">H22*(1-I22)</f>
        <v>0</v>
      </c>
      <c r="M22" s="52">
        <f t="shared" si="0"/>
        <v>0</v>
      </c>
      <c r="N22" s="52">
        <f t="shared" si="1"/>
        <v>0</v>
      </c>
      <c r="O22" s="53">
        <f t="shared" si="2"/>
        <v>0</v>
      </c>
      <c r="P22" s="53">
        <f>J22*K22</f>
        <v>0</v>
      </c>
      <c r="Q22" s="89" t="e">
        <f t="shared" si="3"/>
        <v>#DIV/0!</v>
      </c>
    </row>
    <row r="23" spans="1:17" ht="13.2" x14ac:dyDescent="0.25">
      <c r="A23" s="46">
        <v>3</v>
      </c>
      <c r="B23" s="49"/>
      <c r="C23" s="50"/>
      <c r="D23" s="51"/>
      <c r="E23" s="45"/>
      <c r="F23" s="45"/>
      <c r="G23" s="49"/>
      <c r="H23" s="51"/>
      <c r="I23" s="93"/>
      <c r="J23" s="51"/>
      <c r="K23" s="49"/>
      <c r="L23" s="118">
        <f t="shared" si="4"/>
        <v>0</v>
      </c>
      <c r="M23" s="52">
        <f t="shared" si="0"/>
        <v>0</v>
      </c>
      <c r="N23" s="52">
        <f t="shared" si="1"/>
        <v>0</v>
      </c>
      <c r="O23" s="53">
        <f t="shared" si="2"/>
        <v>0</v>
      </c>
      <c r="P23" s="53">
        <f>J23*K23</f>
        <v>0</v>
      </c>
      <c r="Q23" s="89" t="e">
        <f t="shared" si="3"/>
        <v>#DIV/0!</v>
      </c>
    </row>
    <row r="24" spans="1:17" ht="13.2" x14ac:dyDescent="0.25">
      <c r="A24" s="46">
        <v>4</v>
      </c>
      <c r="B24" s="54"/>
      <c r="C24" s="55"/>
      <c r="D24" s="51"/>
      <c r="E24" s="44"/>
      <c r="F24" s="44"/>
      <c r="G24" s="100"/>
      <c r="H24" s="56"/>
      <c r="I24" s="94"/>
      <c r="J24" s="56"/>
      <c r="K24" s="54"/>
      <c r="L24" s="118">
        <f t="shared" si="4"/>
        <v>0</v>
      </c>
      <c r="M24" s="52">
        <f t="shared" si="0"/>
        <v>0</v>
      </c>
      <c r="N24" s="52">
        <f t="shared" si="1"/>
        <v>0</v>
      </c>
      <c r="O24" s="53">
        <f t="shared" si="2"/>
        <v>0</v>
      </c>
      <c r="P24" s="53">
        <f t="shared" ref="P24:P31" si="5">J24*K24</f>
        <v>0</v>
      </c>
      <c r="Q24" s="89" t="e">
        <f t="shared" si="3"/>
        <v>#DIV/0!</v>
      </c>
    </row>
    <row r="25" spans="1:17" ht="13.2" x14ac:dyDescent="0.25">
      <c r="A25" s="46">
        <v>5</v>
      </c>
      <c r="B25" s="54"/>
      <c r="C25" s="55"/>
      <c r="D25" s="51"/>
      <c r="E25" s="44"/>
      <c r="F25" s="44"/>
      <c r="G25" s="100"/>
      <c r="H25" s="56"/>
      <c r="I25" s="94"/>
      <c r="J25" s="56"/>
      <c r="K25" s="54"/>
      <c r="L25" s="118">
        <f t="shared" si="4"/>
        <v>0</v>
      </c>
      <c r="M25" s="52">
        <f t="shared" si="0"/>
        <v>0</v>
      </c>
      <c r="N25" s="52">
        <f t="shared" si="1"/>
        <v>0</v>
      </c>
      <c r="O25" s="53">
        <f t="shared" si="2"/>
        <v>0</v>
      </c>
      <c r="P25" s="53">
        <f t="shared" si="5"/>
        <v>0</v>
      </c>
      <c r="Q25" s="89" t="e">
        <f t="shared" si="3"/>
        <v>#DIV/0!</v>
      </c>
    </row>
    <row r="26" spans="1:17" ht="13.2" x14ac:dyDescent="0.25">
      <c r="A26" s="46"/>
      <c r="B26" s="54"/>
      <c r="C26" s="55"/>
      <c r="D26" s="51"/>
      <c r="E26" s="44"/>
      <c r="F26" s="44"/>
      <c r="G26" s="100"/>
      <c r="H26" s="56"/>
      <c r="I26" s="94"/>
      <c r="J26" s="56"/>
      <c r="K26" s="54"/>
      <c r="L26" s="118">
        <f t="shared" si="4"/>
        <v>0</v>
      </c>
      <c r="M26" s="52">
        <f t="shared" si="0"/>
        <v>0</v>
      </c>
      <c r="N26" s="52">
        <f t="shared" si="1"/>
        <v>0</v>
      </c>
      <c r="O26" s="53">
        <f t="shared" si="2"/>
        <v>0</v>
      </c>
      <c r="P26" s="53">
        <f t="shared" si="5"/>
        <v>0</v>
      </c>
      <c r="Q26" s="89" t="e">
        <f t="shared" si="3"/>
        <v>#DIV/0!</v>
      </c>
    </row>
    <row r="27" spans="1:17" ht="13.2" x14ac:dyDescent="0.25">
      <c r="A27" s="46"/>
      <c r="B27" s="54"/>
      <c r="C27" s="55"/>
      <c r="D27" s="51"/>
      <c r="E27" s="44"/>
      <c r="F27" s="44"/>
      <c r="G27" s="100"/>
      <c r="H27" s="56"/>
      <c r="I27" s="94"/>
      <c r="J27" s="56"/>
      <c r="K27" s="54"/>
      <c r="L27" s="118">
        <f t="shared" si="4"/>
        <v>0</v>
      </c>
      <c r="M27" s="52">
        <f t="shared" si="0"/>
        <v>0</v>
      </c>
      <c r="N27" s="52">
        <f t="shared" si="1"/>
        <v>0</v>
      </c>
      <c r="O27" s="53">
        <f t="shared" si="2"/>
        <v>0</v>
      </c>
      <c r="P27" s="53">
        <f t="shared" si="5"/>
        <v>0</v>
      </c>
      <c r="Q27" s="89" t="e">
        <f t="shared" si="3"/>
        <v>#DIV/0!</v>
      </c>
    </row>
    <row r="28" spans="1:17" ht="13.2" x14ac:dyDescent="0.25">
      <c r="A28" s="46"/>
      <c r="B28" s="54"/>
      <c r="C28" s="55"/>
      <c r="D28" s="51"/>
      <c r="E28" s="44"/>
      <c r="F28" s="44"/>
      <c r="G28" s="100"/>
      <c r="H28" s="56"/>
      <c r="I28" s="94"/>
      <c r="J28" s="56"/>
      <c r="K28" s="54"/>
      <c r="L28" s="118">
        <f t="shared" si="4"/>
        <v>0</v>
      </c>
      <c r="M28" s="52">
        <f t="shared" si="0"/>
        <v>0</v>
      </c>
      <c r="N28" s="52">
        <f t="shared" si="1"/>
        <v>0</v>
      </c>
      <c r="O28" s="53">
        <f t="shared" si="2"/>
        <v>0</v>
      </c>
      <c r="P28" s="53">
        <f t="shared" si="5"/>
        <v>0</v>
      </c>
      <c r="Q28" s="89" t="e">
        <f t="shared" si="3"/>
        <v>#DIV/0!</v>
      </c>
    </row>
    <row r="29" spans="1:17" ht="13.2" x14ac:dyDescent="0.25">
      <c r="A29" s="46"/>
      <c r="B29" s="54"/>
      <c r="C29" s="55"/>
      <c r="D29" s="51"/>
      <c r="E29" s="44"/>
      <c r="F29" s="44"/>
      <c r="G29" s="100"/>
      <c r="H29" s="56"/>
      <c r="I29" s="94"/>
      <c r="J29" s="56"/>
      <c r="K29" s="54"/>
      <c r="L29" s="118">
        <f t="shared" si="4"/>
        <v>0</v>
      </c>
      <c r="M29" s="52">
        <f t="shared" si="0"/>
        <v>0</v>
      </c>
      <c r="N29" s="52">
        <f t="shared" si="1"/>
        <v>0</v>
      </c>
      <c r="O29" s="53">
        <f t="shared" si="2"/>
        <v>0</v>
      </c>
      <c r="P29" s="53">
        <f t="shared" si="5"/>
        <v>0</v>
      </c>
      <c r="Q29" s="89" t="e">
        <f t="shared" si="3"/>
        <v>#DIV/0!</v>
      </c>
    </row>
    <row r="30" spans="1:17" ht="13.2" x14ac:dyDescent="0.25">
      <c r="A30" s="46"/>
      <c r="B30" s="54"/>
      <c r="C30" s="55"/>
      <c r="D30" s="51"/>
      <c r="E30" s="44"/>
      <c r="F30" s="44"/>
      <c r="G30" s="100"/>
      <c r="H30" s="56"/>
      <c r="I30" s="94"/>
      <c r="J30" s="56"/>
      <c r="K30" s="54"/>
      <c r="L30" s="118">
        <f t="shared" si="4"/>
        <v>0</v>
      </c>
      <c r="M30" s="52">
        <f t="shared" si="0"/>
        <v>0</v>
      </c>
      <c r="N30" s="52">
        <f t="shared" si="1"/>
        <v>0</v>
      </c>
      <c r="O30" s="53">
        <f t="shared" si="2"/>
        <v>0</v>
      </c>
      <c r="P30" s="53">
        <f t="shared" si="5"/>
        <v>0</v>
      </c>
      <c r="Q30" s="89" t="e">
        <f t="shared" si="3"/>
        <v>#DIV/0!</v>
      </c>
    </row>
    <row r="31" spans="1:17" ht="13.8" thickBot="1" x14ac:dyDescent="0.3">
      <c r="A31" s="90"/>
      <c r="B31" s="66"/>
      <c r="C31" s="67"/>
      <c r="D31" s="68"/>
      <c r="E31" s="69"/>
      <c r="F31" s="69"/>
      <c r="G31" s="91"/>
      <c r="H31" s="71"/>
      <c r="I31" s="95"/>
      <c r="J31" s="71"/>
      <c r="K31" s="66"/>
      <c r="L31" s="119">
        <f t="shared" si="4"/>
        <v>0</v>
      </c>
      <c r="M31" s="72">
        <f t="shared" si="0"/>
        <v>0</v>
      </c>
      <c r="N31" s="72">
        <f t="shared" si="1"/>
        <v>0</v>
      </c>
      <c r="O31" s="73">
        <f t="shared" si="2"/>
        <v>0</v>
      </c>
      <c r="P31" s="73">
        <f t="shared" si="5"/>
        <v>0</v>
      </c>
      <c r="Q31" s="92" t="e">
        <f t="shared" si="3"/>
        <v>#DIV/0!</v>
      </c>
    </row>
    <row r="33" spans="1:17" ht="13.8" x14ac:dyDescent="0.25">
      <c r="A33" s="19" t="s">
        <v>32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9"/>
      <c r="Q33" s="9"/>
    </row>
    <row r="34" spans="1:17" ht="13.8" x14ac:dyDescent="0.25">
      <c r="A34" s="21"/>
      <c r="B34" s="22" t="s">
        <v>69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9"/>
    </row>
    <row r="35" spans="1:17" ht="13.8" x14ac:dyDescent="0.25">
      <c r="A35" s="23"/>
      <c r="B35" s="22" t="s">
        <v>100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9"/>
    </row>
    <row r="36" spans="1:17" ht="14.4" x14ac:dyDescent="0.3">
      <c r="A36" s="24" t="s">
        <v>97</v>
      </c>
      <c r="B36" s="24"/>
      <c r="C36" s="20"/>
      <c r="D36" s="25" t="s">
        <v>39</v>
      </c>
      <c r="E36" s="20" t="s">
        <v>115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9"/>
    </row>
    <row r="37" spans="1:17" ht="14.4" x14ac:dyDescent="0.3">
      <c r="A37" s="24" t="s">
        <v>98</v>
      </c>
      <c r="B37" s="24"/>
      <c r="C37" s="20"/>
      <c r="D37" s="25" t="s">
        <v>40</v>
      </c>
      <c r="E37" s="20" t="s">
        <v>116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9"/>
    </row>
    <row r="38" spans="1:17" ht="14.4" x14ac:dyDescent="0.3">
      <c r="A38" s="24" t="s">
        <v>99</v>
      </c>
      <c r="B38" s="24"/>
      <c r="C38" s="20"/>
      <c r="D38" s="25" t="s">
        <v>41</v>
      </c>
      <c r="E38" s="20" t="s">
        <v>126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9"/>
    </row>
    <row r="39" spans="1:17" ht="14.4" x14ac:dyDescent="0.3">
      <c r="A39" s="24" t="s">
        <v>107</v>
      </c>
      <c r="B39" s="24"/>
      <c r="C39" s="20"/>
      <c r="D39" s="25" t="s">
        <v>42</v>
      </c>
      <c r="E39" s="20" t="s">
        <v>123</v>
      </c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9"/>
    </row>
    <row r="40" spans="1:17" ht="14.4" x14ac:dyDescent="0.3">
      <c r="A40" s="24" t="s">
        <v>33</v>
      </c>
      <c r="B40" s="24"/>
      <c r="C40" s="20"/>
      <c r="D40" s="25" t="s">
        <v>43</v>
      </c>
      <c r="E40" s="20" t="s">
        <v>118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9"/>
    </row>
    <row r="41" spans="1:17" ht="14.4" x14ac:dyDescent="0.3">
      <c r="A41" s="24" t="s">
        <v>54</v>
      </c>
      <c r="B41" s="24"/>
      <c r="C41" s="20"/>
      <c r="D41" s="25" t="s">
        <v>44</v>
      </c>
      <c r="E41" s="20" t="s">
        <v>128</v>
      </c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9"/>
    </row>
    <row r="42" spans="1:17" ht="14.4" x14ac:dyDescent="0.3">
      <c r="A42" s="20" t="s">
        <v>125</v>
      </c>
      <c r="B42" s="20"/>
      <c r="C42" s="20"/>
      <c r="D42" s="25" t="s">
        <v>45</v>
      </c>
      <c r="E42" s="20" t="s">
        <v>129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9"/>
    </row>
    <row r="43" spans="1:17" ht="14.4" x14ac:dyDescent="0.3">
      <c r="A43" s="20" t="s">
        <v>80</v>
      </c>
      <c r="B43" s="20"/>
      <c r="C43" s="20"/>
      <c r="D43" s="25" t="s">
        <v>82</v>
      </c>
      <c r="E43" s="20" t="s">
        <v>119</v>
      </c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9"/>
    </row>
    <row r="44" spans="1:17" ht="14.4" x14ac:dyDescent="0.3">
      <c r="A44" s="20" t="s">
        <v>102</v>
      </c>
      <c r="B44" s="20"/>
      <c r="C44" s="20"/>
      <c r="D44" s="25" t="s">
        <v>46</v>
      </c>
      <c r="E44" s="20" t="s">
        <v>122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9"/>
    </row>
    <row r="45" spans="1:17" ht="14.4" x14ac:dyDescent="0.3">
      <c r="A45" s="20" t="s">
        <v>103</v>
      </c>
      <c r="B45" s="20"/>
      <c r="C45" s="20"/>
      <c r="D45" s="25" t="s">
        <v>47</v>
      </c>
      <c r="E45" s="20" t="s">
        <v>120</v>
      </c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9"/>
    </row>
    <row r="46" spans="1:17" ht="14.4" x14ac:dyDescent="0.3">
      <c r="A46" s="20" t="s">
        <v>124</v>
      </c>
      <c r="B46" s="20"/>
      <c r="C46" s="20"/>
      <c r="D46" s="25" t="s">
        <v>81</v>
      </c>
      <c r="E46" s="20" t="s">
        <v>130</v>
      </c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9"/>
    </row>
    <row r="47" spans="1:17" ht="14.4" x14ac:dyDescent="0.3">
      <c r="A47" s="20" t="s">
        <v>110</v>
      </c>
      <c r="B47" s="20"/>
      <c r="C47" s="20"/>
      <c r="D47" s="25" t="s">
        <v>48</v>
      </c>
      <c r="E47" s="20" t="s">
        <v>121</v>
      </c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9"/>
    </row>
    <row r="48" spans="1:17" ht="14.4" x14ac:dyDescent="0.3">
      <c r="A48" s="20" t="s">
        <v>104</v>
      </c>
      <c r="B48" s="20"/>
      <c r="C48" s="20"/>
      <c r="D48" s="25" t="s">
        <v>49</v>
      </c>
      <c r="E48" s="20" t="s">
        <v>112</v>
      </c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9"/>
    </row>
    <row r="49" spans="1:17" ht="14.4" x14ac:dyDescent="0.3">
      <c r="A49" s="20" t="s">
        <v>105</v>
      </c>
      <c r="B49" s="20"/>
      <c r="C49" s="20"/>
      <c r="D49" s="25" t="s">
        <v>50</v>
      </c>
      <c r="E49" s="20" t="s">
        <v>111</v>
      </c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9"/>
    </row>
    <row r="50" spans="1:17" ht="14.4" x14ac:dyDescent="0.3">
      <c r="A50" s="20" t="s">
        <v>38</v>
      </c>
      <c r="B50" s="20"/>
      <c r="C50" s="20"/>
      <c r="D50" s="25" t="s">
        <v>51</v>
      </c>
      <c r="E50" s="20" t="s">
        <v>36</v>
      </c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9"/>
    </row>
    <row r="51" spans="1:17" ht="14.4" x14ac:dyDescent="0.3">
      <c r="A51" s="20" t="s">
        <v>57</v>
      </c>
      <c r="B51" s="20"/>
      <c r="C51" s="20"/>
      <c r="D51" s="25" t="s">
        <v>52</v>
      </c>
      <c r="E51" s="20" t="s">
        <v>131</v>
      </c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9"/>
    </row>
    <row r="52" spans="1:17" ht="13.8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9"/>
    </row>
    <row r="53" spans="1:17" ht="15.6" x14ac:dyDescent="0.3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</row>
  </sheetData>
  <mergeCells count="5">
    <mergeCell ref="Q17:Q20"/>
    <mergeCell ref="C12:G12"/>
    <mergeCell ref="A1:Q1"/>
    <mergeCell ref="A3:Q3"/>
    <mergeCell ref="A5:Q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ACC45-6E22-471E-9FE2-953D5FCFAA6C}">
  <dimension ref="A1:R71"/>
  <sheetViews>
    <sheetView tabSelected="1" workbookViewId="0">
      <selection activeCell="E21" sqref="E21"/>
    </sheetView>
  </sheetViews>
  <sheetFormatPr defaultRowHeight="12.6" x14ac:dyDescent="0.25"/>
  <cols>
    <col min="1" max="1" width="9.5546875" customWidth="1"/>
    <col min="3" max="3" width="14.77734375" customWidth="1"/>
    <col min="5" max="5" width="18.5546875" customWidth="1"/>
    <col min="8" max="8" width="10.44140625" bestFit="1" customWidth="1"/>
    <col min="9" max="9" width="10.109375" customWidth="1"/>
    <col min="10" max="10" width="10.5546875" customWidth="1"/>
    <col min="12" max="12" width="10.5546875" customWidth="1"/>
    <col min="17" max="17" width="21.33203125" customWidth="1"/>
  </cols>
  <sheetData>
    <row r="1" spans="1:18" ht="17.399999999999999" x14ac:dyDescent="0.3">
      <c r="A1" s="124" t="s">
        <v>70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8" ht="13.8" x14ac:dyDescent="0.3">
      <c r="A2" s="1"/>
      <c r="B2" s="1"/>
      <c r="C2" s="1"/>
      <c r="D2" s="1"/>
      <c r="E2" s="1"/>
      <c r="F2" s="9"/>
      <c r="G2" s="9"/>
      <c r="H2" s="9"/>
      <c r="I2" s="9"/>
      <c r="J2" s="9"/>
      <c r="K2" s="9"/>
      <c r="L2" s="9"/>
      <c r="M2" s="1"/>
      <c r="N2" s="1"/>
      <c r="O2" s="1"/>
    </row>
    <row r="3" spans="1:18" ht="17.399999999999999" x14ac:dyDescent="0.3">
      <c r="A3" s="125" t="s">
        <v>62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8" ht="17.399999999999999" x14ac:dyDescent="0.3">
      <c r="A4" s="1"/>
      <c r="B4" s="1"/>
      <c r="C4" s="1"/>
      <c r="D4" s="1"/>
      <c r="E4" s="1"/>
      <c r="F4" s="42"/>
      <c r="G4" s="42"/>
      <c r="H4" s="43"/>
      <c r="I4" s="42"/>
      <c r="J4" s="42"/>
      <c r="K4" s="42"/>
      <c r="L4" s="9"/>
      <c r="M4" s="1"/>
      <c r="N4" s="1"/>
      <c r="O4" s="1"/>
    </row>
    <row r="5" spans="1:18" ht="15.6" x14ac:dyDescent="0.3">
      <c r="A5" s="126" t="s">
        <v>72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</row>
    <row r="6" spans="1:18" ht="13.2" x14ac:dyDescent="0.25">
      <c r="A6" s="34"/>
      <c r="B6" s="34"/>
      <c r="C6" s="34"/>
      <c r="D6" s="42"/>
      <c r="E6" s="42"/>
      <c r="F6" s="42"/>
      <c r="G6" s="42"/>
      <c r="H6" s="42"/>
      <c r="I6" s="42"/>
      <c r="J6" s="42"/>
      <c r="K6" s="42"/>
      <c r="L6" s="42"/>
      <c r="M6" s="9"/>
      <c r="N6" s="9"/>
      <c r="O6" s="9"/>
    </row>
    <row r="7" spans="1:18" s="36" customFormat="1" ht="16.2" thickBot="1" x14ac:dyDescent="0.35">
      <c r="A7" s="2" t="s">
        <v>63</v>
      </c>
      <c r="B7" s="35"/>
      <c r="C7" s="66"/>
      <c r="D7" s="66"/>
      <c r="E7" s="66"/>
      <c r="F7" s="66"/>
      <c r="G7" s="66"/>
      <c r="H7" s="66"/>
      <c r="I7" s="66"/>
      <c r="J7" s="66"/>
      <c r="K7" s="66"/>
      <c r="L7" s="39"/>
      <c r="M7" s="32"/>
      <c r="N7" s="32"/>
    </row>
    <row r="8" spans="1:18" s="36" customFormat="1" ht="16.2" thickBot="1" x14ac:dyDescent="0.35">
      <c r="A8" s="2" t="s">
        <v>64</v>
      </c>
      <c r="B8" s="35"/>
      <c r="C8" s="66" t="s">
        <v>11</v>
      </c>
      <c r="D8" s="66"/>
      <c r="E8" s="66"/>
      <c r="F8" s="66"/>
      <c r="G8" s="66"/>
      <c r="H8" s="66"/>
      <c r="I8" s="66"/>
      <c r="J8" s="66"/>
      <c r="K8" s="66"/>
      <c r="L8" s="39"/>
      <c r="M8" s="32"/>
      <c r="N8" s="32"/>
    </row>
    <row r="9" spans="1:18" s="36" customFormat="1" ht="15.6" x14ac:dyDescent="0.3">
      <c r="A9" s="2" t="s">
        <v>32</v>
      </c>
      <c r="B9" s="35"/>
    </row>
    <row r="10" spans="1:18" s="36" customFormat="1" ht="15.6" x14ac:dyDescent="0.3">
      <c r="A10" s="39"/>
      <c r="B10" s="35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2"/>
      <c r="N10" s="32"/>
    </row>
    <row r="11" spans="1:18" s="36" customFormat="1" ht="16.2" thickBot="1" x14ac:dyDescent="0.35">
      <c r="A11" s="2" t="s">
        <v>65</v>
      </c>
      <c r="B11" s="35" t="s">
        <v>11</v>
      </c>
      <c r="C11" s="66"/>
      <c r="D11" s="66"/>
      <c r="E11" s="66"/>
      <c r="F11" s="66"/>
      <c r="G11" s="66"/>
      <c r="H11" s="39"/>
      <c r="I11" s="39"/>
      <c r="J11" s="39"/>
      <c r="K11" s="39"/>
      <c r="L11" s="39"/>
      <c r="M11" s="32"/>
      <c r="N11" s="32"/>
    </row>
    <row r="12" spans="1:18" s="36" customFormat="1" ht="16.2" thickBot="1" x14ac:dyDescent="0.35">
      <c r="A12" s="2" t="s">
        <v>66</v>
      </c>
      <c r="B12" s="35"/>
      <c r="C12" s="123">
        <f ca="1">TODAY()</f>
        <v>45692</v>
      </c>
      <c r="D12" s="123"/>
      <c r="E12" s="123"/>
      <c r="F12" s="123"/>
      <c r="G12" s="123"/>
      <c r="H12" s="39"/>
      <c r="I12" s="39"/>
      <c r="J12" s="39"/>
      <c r="K12" s="39"/>
      <c r="L12" s="39"/>
      <c r="M12" s="32"/>
      <c r="N12" s="32"/>
    </row>
    <row r="13" spans="1:18" x14ac:dyDescent="0.25">
      <c r="Q13" s="37"/>
    </row>
    <row r="15" spans="1:18" ht="16.2" thickBot="1" x14ac:dyDescent="0.35">
      <c r="A15" s="2" t="s">
        <v>73</v>
      </c>
      <c r="B15" s="3"/>
      <c r="C15" s="4"/>
      <c r="D15" s="5"/>
      <c r="E15" s="6"/>
      <c r="F15" s="7"/>
      <c r="G15" s="3"/>
      <c r="H15" s="7"/>
      <c r="I15" s="7"/>
      <c r="J15" s="3"/>
      <c r="K15" s="5"/>
      <c r="L15" s="8"/>
      <c r="M15" s="8"/>
      <c r="N15" s="8"/>
      <c r="O15" s="8"/>
      <c r="P15" s="9"/>
    </row>
    <row r="16" spans="1:18" ht="13.8" thickBot="1" x14ac:dyDescent="0.3">
      <c r="A16" s="76" t="s">
        <v>13</v>
      </c>
      <c r="B16" s="77" t="s">
        <v>16</v>
      </c>
      <c r="C16" s="77" t="s">
        <v>15</v>
      </c>
      <c r="D16" s="78" t="s">
        <v>18</v>
      </c>
      <c r="E16" s="78" t="s">
        <v>14</v>
      </c>
      <c r="F16" s="79" t="s">
        <v>12</v>
      </c>
      <c r="G16" s="77" t="s">
        <v>17</v>
      </c>
      <c r="H16" s="77" t="s">
        <v>21</v>
      </c>
      <c r="I16" s="109" t="s">
        <v>78</v>
      </c>
      <c r="J16" s="77" t="s">
        <v>22</v>
      </c>
      <c r="K16" s="77" t="s">
        <v>24</v>
      </c>
      <c r="L16" s="78" t="s">
        <v>79</v>
      </c>
      <c r="M16" s="80" t="s">
        <v>25</v>
      </c>
      <c r="N16" s="81" t="s">
        <v>27</v>
      </c>
      <c r="O16" s="81" t="s">
        <v>28</v>
      </c>
      <c r="P16" s="81" t="s">
        <v>29</v>
      </c>
      <c r="Q16" s="31" t="s">
        <v>56</v>
      </c>
      <c r="R16" s="26"/>
    </row>
    <row r="17" spans="1:18" ht="13.2" x14ac:dyDescent="0.25">
      <c r="A17" s="84"/>
      <c r="B17" s="10"/>
      <c r="C17" s="11"/>
      <c r="D17" s="11" t="s">
        <v>94</v>
      </c>
      <c r="E17" s="128" t="s">
        <v>61</v>
      </c>
      <c r="F17" s="11" t="s">
        <v>0</v>
      </c>
      <c r="G17" s="11" t="s">
        <v>2</v>
      </c>
      <c r="H17" s="11" t="s">
        <v>5</v>
      </c>
      <c r="I17" s="110" t="s">
        <v>34</v>
      </c>
      <c r="J17" s="11" t="s">
        <v>89</v>
      </c>
      <c r="K17" s="11" t="s">
        <v>5</v>
      </c>
      <c r="L17" s="112" t="s">
        <v>90</v>
      </c>
      <c r="M17" s="12" t="s">
        <v>1</v>
      </c>
      <c r="N17" s="12" t="s">
        <v>94</v>
      </c>
      <c r="O17" s="12" t="s">
        <v>88</v>
      </c>
      <c r="P17" s="12"/>
      <c r="Q17" s="130" t="s">
        <v>93</v>
      </c>
      <c r="R17" s="27"/>
    </row>
    <row r="18" spans="1:18" ht="13.2" customHeight="1" x14ac:dyDescent="0.25">
      <c r="A18" s="85"/>
      <c r="B18" s="11" t="s">
        <v>85</v>
      </c>
      <c r="C18" s="11" t="s">
        <v>85</v>
      </c>
      <c r="D18" s="11" t="s">
        <v>10</v>
      </c>
      <c r="E18" s="129"/>
      <c r="F18" s="11" t="s">
        <v>3</v>
      </c>
      <c r="G18" s="11" t="s">
        <v>4</v>
      </c>
      <c r="H18" s="11" t="s">
        <v>34</v>
      </c>
      <c r="I18" s="110" t="s">
        <v>75</v>
      </c>
      <c r="J18" s="11" t="s">
        <v>19</v>
      </c>
      <c r="K18" s="11" t="s">
        <v>23</v>
      </c>
      <c r="L18" s="112" t="s">
        <v>34</v>
      </c>
      <c r="M18" s="12" t="s">
        <v>87</v>
      </c>
      <c r="N18" s="12" t="s">
        <v>10</v>
      </c>
      <c r="O18" s="13" t="s">
        <v>30</v>
      </c>
      <c r="P18" s="13" t="s">
        <v>5</v>
      </c>
      <c r="Q18" s="130"/>
      <c r="R18" s="28"/>
    </row>
    <row r="19" spans="1:18" ht="12.6" customHeight="1" x14ac:dyDescent="0.25">
      <c r="A19" s="86" t="s">
        <v>11</v>
      </c>
      <c r="B19" s="11" t="s">
        <v>86</v>
      </c>
      <c r="C19" s="11" t="s">
        <v>87</v>
      </c>
      <c r="D19" s="11" t="s">
        <v>83</v>
      </c>
      <c r="E19" s="129"/>
      <c r="F19" s="11" t="s">
        <v>37</v>
      </c>
      <c r="G19" s="11" t="s">
        <v>53</v>
      </c>
      <c r="H19" s="11" t="s">
        <v>84</v>
      </c>
      <c r="I19" s="110" t="s">
        <v>76</v>
      </c>
      <c r="J19" s="11" t="s">
        <v>20</v>
      </c>
      <c r="K19" s="11" t="s">
        <v>55</v>
      </c>
      <c r="L19" s="112" t="s">
        <v>91</v>
      </c>
      <c r="M19" s="12" t="s">
        <v>37</v>
      </c>
      <c r="N19" s="12" t="s">
        <v>26</v>
      </c>
      <c r="O19" s="13" t="s">
        <v>31</v>
      </c>
      <c r="P19" s="13" t="s">
        <v>31</v>
      </c>
      <c r="Q19" s="130"/>
      <c r="R19" s="28"/>
    </row>
    <row r="20" spans="1:18" ht="13.8" thickBot="1" x14ac:dyDescent="0.3">
      <c r="A20" s="87" t="s">
        <v>55</v>
      </c>
      <c r="B20" s="14" t="s">
        <v>8</v>
      </c>
      <c r="C20" s="14" t="s">
        <v>7</v>
      </c>
      <c r="D20" s="15" t="s">
        <v>6</v>
      </c>
      <c r="E20" s="14" t="s">
        <v>6</v>
      </c>
      <c r="F20" s="14" t="s">
        <v>6</v>
      </c>
      <c r="G20" s="14" t="s">
        <v>92</v>
      </c>
      <c r="H20" s="14" t="s">
        <v>92</v>
      </c>
      <c r="I20" s="111" t="s">
        <v>77</v>
      </c>
      <c r="J20" s="14" t="s">
        <v>9</v>
      </c>
      <c r="K20" s="14" t="s">
        <v>96</v>
      </c>
      <c r="L20" s="113" t="s">
        <v>92</v>
      </c>
      <c r="M20" s="16" t="s">
        <v>6</v>
      </c>
      <c r="N20" s="16" t="s">
        <v>60</v>
      </c>
      <c r="O20" s="17" t="s">
        <v>96</v>
      </c>
      <c r="P20" s="17" t="s">
        <v>96</v>
      </c>
      <c r="Q20" s="131"/>
      <c r="R20" s="28"/>
    </row>
    <row r="21" spans="1:18" ht="13.2" x14ac:dyDescent="0.25">
      <c r="A21" s="101">
        <v>1</v>
      </c>
      <c r="B21" s="54">
        <v>20</v>
      </c>
      <c r="C21" s="55">
        <v>0.01</v>
      </c>
      <c r="D21" s="56">
        <v>15</v>
      </c>
      <c r="E21" s="44">
        <v>525</v>
      </c>
      <c r="F21" s="56">
        <v>100</v>
      </c>
      <c r="G21" s="54">
        <v>0.3</v>
      </c>
      <c r="H21" s="56">
        <v>50</v>
      </c>
      <c r="I21" s="116">
        <v>0</v>
      </c>
      <c r="J21" s="56">
        <v>1</v>
      </c>
      <c r="K21" s="54">
        <v>26.7</v>
      </c>
      <c r="L21" s="114">
        <f t="shared" ref="L21:L32" si="0">H21*(1-I21)</f>
        <v>50</v>
      </c>
      <c r="M21" s="53">
        <f t="shared" ref="M21:M32" si="1">F21+0.175*E21</f>
        <v>191.875</v>
      </c>
      <c r="N21" s="53">
        <f t="shared" ref="N21:N32" si="2">M21*D21</f>
        <v>2878.125</v>
      </c>
      <c r="O21" s="53">
        <f t="shared" ref="O21:O32" si="3">B21*C21*N21</f>
        <v>575.625</v>
      </c>
      <c r="P21" s="53">
        <f t="shared" ref="P21:P32" si="4">J21*K21</f>
        <v>26.7</v>
      </c>
      <c r="Q21" s="74">
        <f t="shared" ref="Q21:Q32" si="5">((G21*O21)+(L21*P21))/(O21+P21)</f>
        <v>2.5031129373677001</v>
      </c>
      <c r="R21" s="29"/>
    </row>
    <row r="22" spans="1:18" ht="13.2" x14ac:dyDescent="0.25">
      <c r="A22" s="18">
        <v>2</v>
      </c>
      <c r="B22" s="49"/>
      <c r="C22" s="50"/>
      <c r="D22" s="51"/>
      <c r="E22" s="45"/>
      <c r="F22" s="51"/>
      <c r="G22" s="57">
        <f>Q21</f>
        <v>2.5031129373677001</v>
      </c>
      <c r="H22" s="51"/>
      <c r="I22" s="103"/>
      <c r="J22" s="51"/>
      <c r="K22" s="49"/>
      <c r="L22" s="114">
        <f t="shared" si="0"/>
        <v>0</v>
      </c>
      <c r="M22" s="53">
        <f t="shared" si="1"/>
        <v>0</v>
      </c>
      <c r="N22" s="53">
        <f t="shared" si="2"/>
        <v>0</v>
      </c>
      <c r="O22" s="53">
        <f t="shared" si="3"/>
        <v>0</v>
      </c>
      <c r="P22" s="53">
        <f t="shared" si="4"/>
        <v>0</v>
      </c>
      <c r="Q22" s="74" t="e">
        <f t="shared" si="5"/>
        <v>#DIV/0!</v>
      </c>
      <c r="R22" s="29"/>
    </row>
    <row r="23" spans="1:18" ht="13.2" x14ac:dyDescent="0.25">
      <c r="A23" s="18">
        <v>3</v>
      </c>
      <c r="B23" s="49"/>
      <c r="C23" s="50"/>
      <c r="D23" s="51"/>
      <c r="E23" s="45"/>
      <c r="F23" s="51"/>
      <c r="G23" s="57" t="e">
        <f>Q22</f>
        <v>#DIV/0!</v>
      </c>
      <c r="H23" s="51"/>
      <c r="I23" s="103"/>
      <c r="J23" s="51"/>
      <c r="K23" s="49"/>
      <c r="L23" s="114">
        <f t="shared" si="0"/>
        <v>0</v>
      </c>
      <c r="M23" s="53">
        <f t="shared" si="1"/>
        <v>0</v>
      </c>
      <c r="N23" s="53">
        <f t="shared" si="2"/>
        <v>0</v>
      </c>
      <c r="O23" s="53">
        <f t="shared" si="3"/>
        <v>0</v>
      </c>
      <c r="P23" s="53">
        <f t="shared" si="4"/>
        <v>0</v>
      </c>
      <c r="Q23" s="74" t="e">
        <f t="shared" si="5"/>
        <v>#DIV/0!</v>
      </c>
      <c r="R23" s="29"/>
    </row>
    <row r="24" spans="1:18" ht="13.2" x14ac:dyDescent="0.25">
      <c r="A24" s="18">
        <v>4</v>
      </c>
      <c r="B24" s="54"/>
      <c r="C24" s="50"/>
      <c r="D24" s="51"/>
      <c r="E24" s="45"/>
      <c r="F24" s="51"/>
      <c r="G24" s="57" t="e">
        <f t="shared" ref="G24:G32" si="6">ROUND(Q23,2)</f>
        <v>#DIV/0!</v>
      </c>
      <c r="H24" s="51"/>
      <c r="I24" s="103"/>
      <c r="J24" s="51"/>
      <c r="K24" s="49"/>
      <c r="L24" s="114">
        <f t="shared" si="0"/>
        <v>0</v>
      </c>
      <c r="M24" s="53">
        <f t="shared" si="1"/>
        <v>0</v>
      </c>
      <c r="N24" s="53">
        <f t="shared" si="2"/>
        <v>0</v>
      </c>
      <c r="O24" s="53">
        <f t="shared" si="3"/>
        <v>0</v>
      </c>
      <c r="P24" s="53">
        <f t="shared" si="4"/>
        <v>0</v>
      </c>
      <c r="Q24" s="74" t="e">
        <f t="shared" si="5"/>
        <v>#DIV/0!</v>
      </c>
      <c r="R24" s="29"/>
    </row>
    <row r="25" spans="1:18" ht="13.2" x14ac:dyDescent="0.25">
      <c r="A25" s="18">
        <v>5</v>
      </c>
      <c r="B25" s="54"/>
      <c r="C25" s="50"/>
      <c r="D25" s="51"/>
      <c r="E25" s="45"/>
      <c r="F25" s="51"/>
      <c r="G25" s="57" t="e">
        <f t="shared" si="6"/>
        <v>#DIV/0!</v>
      </c>
      <c r="H25" s="51"/>
      <c r="I25" s="103"/>
      <c r="J25" s="51"/>
      <c r="K25" s="49"/>
      <c r="L25" s="114">
        <f t="shared" si="0"/>
        <v>0</v>
      </c>
      <c r="M25" s="53">
        <f t="shared" si="1"/>
        <v>0</v>
      </c>
      <c r="N25" s="53">
        <f t="shared" si="2"/>
        <v>0</v>
      </c>
      <c r="O25" s="53">
        <f t="shared" si="3"/>
        <v>0</v>
      </c>
      <c r="P25" s="53">
        <f t="shared" si="4"/>
        <v>0</v>
      </c>
      <c r="Q25" s="74" t="e">
        <f t="shared" si="5"/>
        <v>#DIV/0!</v>
      </c>
      <c r="R25" s="30"/>
    </row>
    <row r="26" spans="1:18" ht="13.2" x14ac:dyDescent="0.25">
      <c r="A26" s="18">
        <v>6</v>
      </c>
      <c r="B26" s="54"/>
      <c r="C26" s="50"/>
      <c r="D26" s="51"/>
      <c r="E26" s="45"/>
      <c r="F26" s="51"/>
      <c r="G26" s="57" t="e">
        <f t="shared" si="6"/>
        <v>#DIV/0!</v>
      </c>
      <c r="H26" s="51"/>
      <c r="I26" s="103"/>
      <c r="J26" s="51"/>
      <c r="K26" s="49"/>
      <c r="L26" s="114">
        <f t="shared" si="0"/>
        <v>0</v>
      </c>
      <c r="M26" s="53">
        <f t="shared" si="1"/>
        <v>0</v>
      </c>
      <c r="N26" s="53">
        <f t="shared" si="2"/>
        <v>0</v>
      </c>
      <c r="O26" s="53">
        <f t="shared" si="3"/>
        <v>0</v>
      </c>
      <c r="P26" s="53">
        <f t="shared" si="4"/>
        <v>0</v>
      </c>
      <c r="Q26" s="74" t="e">
        <f t="shared" si="5"/>
        <v>#DIV/0!</v>
      </c>
      <c r="R26" s="30"/>
    </row>
    <row r="27" spans="1:18" ht="13.2" x14ac:dyDescent="0.25">
      <c r="A27" s="18">
        <v>7</v>
      </c>
      <c r="B27" s="49"/>
      <c r="C27" s="50"/>
      <c r="D27" s="51"/>
      <c r="E27" s="45"/>
      <c r="F27" s="51"/>
      <c r="G27" s="57" t="e">
        <f t="shared" si="6"/>
        <v>#DIV/0!</v>
      </c>
      <c r="H27" s="51"/>
      <c r="I27" s="103"/>
      <c r="J27" s="51"/>
      <c r="K27" s="49"/>
      <c r="L27" s="114">
        <f t="shared" si="0"/>
        <v>0</v>
      </c>
      <c r="M27" s="53">
        <f t="shared" si="1"/>
        <v>0</v>
      </c>
      <c r="N27" s="53">
        <f t="shared" si="2"/>
        <v>0</v>
      </c>
      <c r="O27" s="53">
        <f t="shared" si="3"/>
        <v>0</v>
      </c>
      <c r="P27" s="53">
        <f t="shared" si="4"/>
        <v>0</v>
      </c>
      <c r="Q27" s="74" t="e">
        <f t="shared" si="5"/>
        <v>#DIV/0!</v>
      </c>
      <c r="R27" s="29"/>
    </row>
    <row r="28" spans="1:18" ht="13.2" x14ac:dyDescent="0.25">
      <c r="A28" s="18">
        <v>8</v>
      </c>
      <c r="B28" s="49"/>
      <c r="C28" s="50"/>
      <c r="D28" s="51"/>
      <c r="E28" s="45"/>
      <c r="F28" s="51"/>
      <c r="G28" s="57" t="e">
        <f t="shared" si="6"/>
        <v>#DIV/0!</v>
      </c>
      <c r="H28" s="51"/>
      <c r="I28" s="103"/>
      <c r="J28" s="51"/>
      <c r="K28" s="49"/>
      <c r="L28" s="114">
        <f t="shared" si="0"/>
        <v>0</v>
      </c>
      <c r="M28" s="53">
        <f t="shared" si="1"/>
        <v>0</v>
      </c>
      <c r="N28" s="53">
        <f t="shared" si="2"/>
        <v>0</v>
      </c>
      <c r="O28" s="53">
        <f t="shared" si="3"/>
        <v>0</v>
      </c>
      <c r="P28" s="53">
        <f t="shared" si="4"/>
        <v>0</v>
      </c>
      <c r="Q28" s="74" t="e">
        <f t="shared" si="5"/>
        <v>#DIV/0!</v>
      </c>
      <c r="R28" s="29"/>
    </row>
    <row r="29" spans="1:18" ht="13.2" x14ac:dyDescent="0.25">
      <c r="A29" s="18">
        <v>9</v>
      </c>
      <c r="B29" s="49"/>
      <c r="C29" s="50"/>
      <c r="D29" s="51"/>
      <c r="E29" s="45"/>
      <c r="F29" s="51"/>
      <c r="G29" s="57" t="e">
        <f t="shared" si="6"/>
        <v>#DIV/0!</v>
      </c>
      <c r="H29" s="51"/>
      <c r="I29" s="103"/>
      <c r="J29" s="51"/>
      <c r="K29" s="49"/>
      <c r="L29" s="114">
        <f t="shared" si="0"/>
        <v>0</v>
      </c>
      <c r="M29" s="53">
        <f t="shared" si="1"/>
        <v>0</v>
      </c>
      <c r="N29" s="53">
        <f t="shared" si="2"/>
        <v>0</v>
      </c>
      <c r="O29" s="53">
        <f t="shared" si="3"/>
        <v>0</v>
      </c>
      <c r="P29" s="53">
        <f t="shared" si="4"/>
        <v>0</v>
      </c>
      <c r="Q29" s="74" t="e">
        <f t="shared" si="5"/>
        <v>#DIV/0!</v>
      </c>
      <c r="R29" s="29"/>
    </row>
    <row r="30" spans="1:18" ht="13.2" x14ac:dyDescent="0.25">
      <c r="A30" s="18">
        <v>10</v>
      </c>
      <c r="B30" s="49"/>
      <c r="C30" s="50"/>
      <c r="D30" s="51"/>
      <c r="E30" s="45"/>
      <c r="F30" s="51"/>
      <c r="G30" s="57" t="e">
        <f t="shared" si="6"/>
        <v>#DIV/0!</v>
      </c>
      <c r="H30" s="51"/>
      <c r="I30" s="103"/>
      <c r="J30" s="51"/>
      <c r="K30" s="49"/>
      <c r="L30" s="114">
        <f t="shared" si="0"/>
        <v>0</v>
      </c>
      <c r="M30" s="53">
        <f t="shared" si="1"/>
        <v>0</v>
      </c>
      <c r="N30" s="53">
        <f t="shared" si="2"/>
        <v>0</v>
      </c>
      <c r="O30" s="53">
        <f t="shared" si="3"/>
        <v>0</v>
      </c>
      <c r="P30" s="53">
        <f t="shared" si="4"/>
        <v>0</v>
      </c>
      <c r="Q30" s="74" t="e">
        <f t="shared" si="5"/>
        <v>#DIV/0!</v>
      </c>
      <c r="R30" s="29"/>
    </row>
    <row r="31" spans="1:18" ht="13.2" x14ac:dyDescent="0.25">
      <c r="A31" s="18">
        <v>11</v>
      </c>
      <c r="B31" s="49"/>
      <c r="C31" s="50"/>
      <c r="D31" s="51"/>
      <c r="E31" s="45"/>
      <c r="F31" s="51"/>
      <c r="G31" s="57" t="e">
        <f t="shared" si="6"/>
        <v>#DIV/0!</v>
      </c>
      <c r="H31" s="51"/>
      <c r="I31" s="103"/>
      <c r="J31" s="51"/>
      <c r="K31" s="49"/>
      <c r="L31" s="114">
        <f t="shared" si="0"/>
        <v>0</v>
      </c>
      <c r="M31" s="53">
        <f t="shared" si="1"/>
        <v>0</v>
      </c>
      <c r="N31" s="53">
        <f t="shared" si="2"/>
        <v>0</v>
      </c>
      <c r="O31" s="53">
        <f t="shared" si="3"/>
        <v>0</v>
      </c>
      <c r="P31" s="53">
        <f t="shared" si="4"/>
        <v>0</v>
      </c>
      <c r="Q31" s="74" t="e">
        <f t="shared" si="5"/>
        <v>#DIV/0!</v>
      </c>
      <c r="R31" s="29"/>
    </row>
    <row r="32" spans="1:18" ht="13.2" x14ac:dyDescent="0.25">
      <c r="A32" s="47" t="s">
        <v>74</v>
      </c>
      <c r="B32" s="104"/>
      <c r="C32" s="105"/>
      <c r="D32" s="68"/>
      <c r="E32" s="106"/>
      <c r="F32" s="68"/>
      <c r="G32" s="107" t="e">
        <f t="shared" si="6"/>
        <v>#DIV/0!</v>
      </c>
      <c r="H32" s="68"/>
      <c r="I32" s="108"/>
      <c r="J32" s="68"/>
      <c r="K32" s="104"/>
      <c r="L32" s="115">
        <f t="shared" si="0"/>
        <v>0</v>
      </c>
      <c r="M32" s="73">
        <f t="shared" si="1"/>
        <v>0</v>
      </c>
      <c r="N32" s="73">
        <f t="shared" si="2"/>
        <v>0</v>
      </c>
      <c r="O32" s="73">
        <f t="shared" si="3"/>
        <v>0</v>
      </c>
      <c r="P32" s="73">
        <f t="shared" si="4"/>
        <v>0</v>
      </c>
      <c r="Q32" s="75" t="e">
        <f t="shared" si="5"/>
        <v>#DIV/0!</v>
      </c>
      <c r="R32" s="29"/>
    </row>
    <row r="33" spans="1:17" ht="13.8" x14ac:dyDescent="0.3">
      <c r="N33" s="48"/>
    </row>
    <row r="34" spans="1:17" ht="16.2" thickBot="1" x14ac:dyDescent="0.35">
      <c r="A34" s="2" t="s">
        <v>127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48"/>
      <c r="O34" s="9"/>
      <c r="P34" s="9"/>
    </row>
    <row r="35" spans="1:17" ht="13.8" thickBot="1" x14ac:dyDescent="0.3">
      <c r="A35" s="76" t="s">
        <v>13</v>
      </c>
      <c r="B35" s="77" t="s">
        <v>16</v>
      </c>
      <c r="C35" s="77" t="s">
        <v>15</v>
      </c>
      <c r="D35" s="78" t="s">
        <v>18</v>
      </c>
      <c r="E35" s="78" t="s">
        <v>14</v>
      </c>
      <c r="F35" s="79" t="s">
        <v>12</v>
      </c>
      <c r="G35" s="77" t="s">
        <v>17</v>
      </c>
      <c r="H35" s="77" t="s">
        <v>21</v>
      </c>
      <c r="I35" s="109" t="s">
        <v>78</v>
      </c>
      <c r="J35" s="77" t="s">
        <v>22</v>
      </c>
      <c r="K35" s="77" t="s">
        <v>24</v>
      </c>
      <c r="L35" s="78" t="s">
        <v>79</v>
      </c>
      <c r="M35" s="80" t="s">
        <v>25</v>
      </c>
      <c r="N35" s="81" t="s">
        <v>27</v>
      </c>
      <c r="O35" s="81" t="s">
        <v>28</v>
      </c>
      <c r="P35" s="82" t="s">
        <v>29</v>
      </c>
      <c r="Q35" s="96" t="s">
        <v>52</v>
      </c>
    </row>
    <row r="36" spans="1:17" x14ac:dyDescent="0.25">
      <c r="A36" s="84"/>
      <c r="B36" s="10"/>
      <c r="C36" s="11"/>
      <c r="D36" s="11" t="s">
        <v>94</v>
      </c>
      <c r="E36" s="128" t="s">
        <v>59</v>
      </c>
      <c r="F36" s="11" t="s">
        <v>0</v>
      </c>
      <c r="G36" s="11" t="s">
        <v>2</v>
      </c>
      <c r="H36" s="11" t="s">
        <v>5</v>
      </c>
      <c r="I36" s="110" t="s">
        <v>34</v>
      </c>
      <c r="J36" s="11" t="s">
        <v>89</v>
      </c>
      <c r="K36" s="11" t="s">
        <v>5</v>
      </c>
      <c r="L36" s="112" t="s">
        <v>90</v>
      </c>
      <c r="M36" s="12" t="s">
        <v>1</v>
      </c>
      <c r="N36" s="12" t="s">
        <v>94</v>
      </c>
      <c r="O36" s="12" t="s">
        <v>88</v>
      </c>
      <c r="P36" s="12"/>
      <c r="Q36" s="132" t="s">
        <v>114</v>
      </c>
    </row>
    <row r="37" spans="1:17" ht="13.2" x14ac:dyDescent="0.25">
      <c r="A37" s="85"/>
      <c r="B37" s="11" t="s">
        <v>85</v>
      </c>
      <c r="C37" s="11" t="s">
        <v>85</v>
      </c>
      <c r="D37" s="11" t="s">
        <v>10</v>
      </c>
      <c r="E37" s="129"/>
      <c r="F37" s="11" t="s">
        <v>3</v>
      </c>
      <c r="G37" s="11" t="s">
        <v>4</v>
      </c>
      <c r="H37" s="11" t="s">
        <v>34</v>
      </c>
      <c r="I37" s="110" t="s">
        <v>75</v>
      </c>
      <c r="J37" s="11" t="s">
        <v>19</v>
      </c>
      <c r="K37" s="11" t="s">
        <v>23</v>
      </c>
      <c r="L37" s="112" t="s">
        <v>34</v>
      </c>
      <c r="M37" s="12" t="s">
        <v>87</v>
      </c>
      <c r="N37" s="12" t="s">
        <v>10</v>
      </c>
      <c r="O37" s="13" t="s">
        <v>30</v>
      </c>
      <c r="P37" s="13" t="s">
        <v>5</v>
      </c>
      <c r="Q37" s="133"/>
    </row>
    <row r="38" spans="1:17" x14ac:dyDescent="0.25">
      <c r="A38" s="86" t="s">
        <v>11</v>
      </c>
      <c r="B38" s="11" t="s">
        <v>86</v>
      </c>
      <c r="C38" s="11" t="s">
        <v>87</v>
      </c>
      <c r="D38" s="11" t="s">
        <v>83</v>
      </c>
      <c r="E38" s="129"/>
      <c r="F38" s="11" t="s">
        <v>37</v>
      </c>
      <c r="G38" s="11" t="s">
        <v>53</v>
      </c>
      <c r="H38" s="11" t="s">
        <v>84</v>
      </c>
      <c r="I38" s="110" t="s">
        <v>76</v>
      </c>
      <c r="J38" s="11" t="s">
        <v>20</v>
      </c>
      <c r="K38" s="11" t="s">
        <v>55</v>
      </c>
      <c r="L38" s="112" t="s">
        <v>91</v>
      </c>
      <c r="M38" s="12" t="s">
        <v>37</v>
      </c>
      <c r="N38" s="12" t="s">
        <v>26</v>
      </c>
      <c r="O38" s="13" t="s">
        <v>31</v>
      </c>
      <c r="P38" s="13" t="s">
        <v>31</v>
      </c>
      <c r="Q38" s="133"/>
    </row>
    <row r="39" spans="1:17" ht="13.8" thickBot="1" x14ac:dyDescent="0.3">
      <c r="A39" s="97" t="s">
        <v>55</v>
      </c>
      <c r="B39" s="14" t="s">
        <v>8</v>
      </c>
      <c r="C39" s="14" t="s">
        <v>7</v>
      </c>
      <c r="D39" s="15" t="s">
        <v>6</v>
      </c>
      <c r="E39" s="11" t="s">
        <v>6</v>
      </c>
      <c r="F39" s="14" t="s">
        <v>6</v>
      </c>
      <c r="G39" s="14" t="s">
        <v>92</v>
      </c>
      <c r="H39" s="14" t="s">
        <v>92</v>
      </c>
      <c r="I39" s="111" t="s">
        <v>77</v>
      </c>
      <c r="J39" s="14" t="s">
        <v>9</v>
      </c>
      <c r="K39" s="14" t="s">
        <v>96</v>
      </c>
      <c r="L39" s="113" t="s">
        <v>92</v>
      </c>
      <c r="M39" s="16" t="s">
        <v>6</v>
      </c>
      <c r="N39" s="16" t="s">
        <v>60</v>
      </c>
      <c r="O39" s="17" t="s">
        <v>96</v>
      </c>
      <c r="P39" s="17" t="s">
        <v>96</v>
      </c>
      <c r="Q39" s="134"/>
    </row>
    <row r="40" spans="1:17" ht="13.2" x14ac:dyDescent="0.25">
      <c r="A40" s="101">
        <v>1</v>
      </c>
      <c r="B40" s="58"/>
      <c r="C40" s="59"/>
      <c r="D40" s="60"/>
      <c r="E40" s="61"/>
      <c r="F40" s="61"/>
      <c r="G40" s="62">
        <f>G21</f>
        <v>0.3</v>
      </c>
      <c r="H40" s="60"/>
      <c r="I40" s="98"/>
      <c r="J40" s="60"/>
      <c r="K40" s="58"/>
      <c r="L40" s="114">
        <f t="shared" ref="L40:L51" si="7">H40*(1-I40)</f>
        <v>0</v>
      </c>
      <c r="M40" s="63">
        <f t="shared" ref="M40:M51" si="8">F40+0.175*E40</f>
        <v>0</v>
      </c>
      <c r="N40" s="63">
        <f t="shared" ref="N40:N51" si="9">M40*D40</f>
        <v>0</v>
      </c>
      <c r="O40" s="64">
        <f t="shared" ref="O40:O51" si="10">B40*C40*N40</f>
        <v>0</v>
      </c>
      <c r="P40" s="64">
        <f t="shared" ref="P40:P51" si="11">J40*K40</f>
        <v>0</v>
      </c>
      <c r="Q40" s="74" t="e">
        <f t="shared" ref="Q40:Q51" si="12">((G40*O40)+(L40*P40))/(O40+P40)</f>
        <v>#DIV/0!</v>
      </c>
    </row>
    <row r="41" spans="1:17" ht="13.2" x14ac:dyDescent="0.25">
      <c r="A41" s="18">
        <v>2</v>
      </c>
      <c r="B41" s="49"/>
      <c r="C41" s="50"/>
      <c r="D41" s="51"/>
      <c r="E41" s="45"/>
      <c r="F41" s="45"/>
      <c r="G41" s="65">
        <f>ROUND(Q21,2)</f>
        <v>2.5</v>
      </c>
      <c r="H41" s="51"/>
      <c r="I41" s="103"/>
      <c r="J41" s="51"/>
      <c r="K41" s="49"/>
      <c r="L41" s="114">
        <f t="shared" si="7"/>
        <v>0</v>
      </c>
      <c r="M41" s="52">
        <f t="shared" si="8"/>
        <v>0</v>
      </c>
      <c r="N41" s="52">
        <f t="shared" si="9"/>
        <v>0</v>
      </c>
      <c r="O41" s="53">
        <f t="shared" si="10"/>
        <v>0</v>
      </c>
      <c r="P41" s="53">
        <f t="shared" si="11"/>
        <v>0</v>
      </c>
      <c r="Q41" s="74" t="e">
        <f t="shared" si="12"/>
        <v>#DIV/0!</v>
      </c>
    </row>
    <row r="42" spans="1:17" ht="13.2" x14ac:dyDescent="0.25">
      <c r="A42" s="18">
        <v>3</v>
      </c>
      <c r="B42" s="49"/>
      <c r="C42" s="50"/>
      <c r="D42" s="51"/>
      <c r="E42" s="45"/>
      <c r="F42" s="51"/>
      <c r="G42" s="65" t="e">
        <f>ROUND(Q22,2)</f>
        <v>#DIV/0!</v>
      </c>
      <c r="H42" s="51"/>
      <c r="I42" s="103"/>
      <c r="J42" s="51"/>
      <c r="K42" s="49"/>
      <c r="L42" s="114">
        <f t="shared" si="7"/>
        <v>0</v>
      </c>
      <c r="M42" s="53">
        <f t="shared" si="8"/>
        <v>0</v>
      </c>
      <c r="N42" s="53">
        <f t="shared" si="9"/>
        <v>0</v>
      </c>
      <c r="O42" s="53">
        <f t="shared" si="10"/>
        <v>0</v>
      </c>
      <c r="P42" s="53">
        <f t="shared" si="11"/>
        <v>0</v>
      </c>
      <c r="Q42" s="74" t="e">
        <f t="shared" si="12"/>
        <v>#DIV/0!</v>
      </c>
    </row>
    <row r="43" spans="1:17" ht="13.2" x14ac:dyDescent="0.25">
      <c r="A43" s="18">
        <v>4</v>
      </c>
      <c r="B43" s="54"/>
      <c r="C43" s="55"/>
      <c r="D43" s="51"/>
      <c r="E43" s="44"/>
      <c r="F43" s="44"/>
      <c r="G43" s="65" t="e">
        <f t="shared" ref="G43:G49" si="13">ROUND(Q23,2)</f>
        <v>#DIV/0!</v>
      </c>
      <c r="H43" s="56"/>
      <c r="I43" s="102"/>
      <c r="J43" s="56"/>
      <c r="K43" s="54"/>
      <c r="L43" s="114">
        <f t="shared" si="7"/>
        <v>0</v>
      </c>
      <c r="M43" s="52">
        <f t="shared" si="8"/>
        <v>0</v>
      </c>
      <c r="N43" s="52">
        <f t="shared" si="9"/>
        <v>0</v>
      </c>
      <c r="O43" s="53">
        <f t="shared" si="10"/>
        <v>0</v>
      </c>
      <c r="P43" s="53">
        <f t="shared" si="11"/>
        <v>0</v>
      </c>
      <c r="Q43" s="74" t="e">
        <f t="shared" si="12"/>
        <v>#DIV/0!</v>
      </c>
    </row>
    <row r="44" spans="1:17" ht="13.2" x14ac:dyDescent="0.25">
      <c r="A44" s="18">
        <v>5</v>
      </c>
      <c r="B44" s="54"/>
      <c r="C44" s="55"/>
      <c r="D44" s="51"/>
      <c r="E44" s="44"/>
      <c r="F44" s="44"/>
      <c r="G44" s="65" t="e">
        <f t="shared" si="13"/>
        <v>#DIV/0!</v>
      </c>
      <c r="H44" s="56"/>
      <c r="I44" s="102"/>
      <c r="J44" s="56"/>
      <c r="K44" s="54"/>
      <c r="L44" s="114">
        <f t="shared" si="7"/>
        <v>0</v>
      </c>
      <c r="M44" s="52">
        <f t="shared" si="8"/>
        <v>0</v>
      </c>
      <c r="N44" s="52">
        <f t="shared" si="9"/>
        <v>0</v>
      </c>
      <c r="O44" s="53">
        <f t="shared" si="10"/>
        <v>0</v>
      </c>
      <c r="P44" s="53">
        <f t="shared" si="11"/>
        <v>0</v>
      </c>
      <c r="Q44" s="74" t="e">
        <f t="shared" si="12"/>
        <v>#DIV/0!</v>
      </c>
    </row>
    <row r="45" spans="1:17" ht="13.2" x14ac:dyDescent="0.25">
      <c r="A45" s="18">
        <v>6</v>
      </c>
      <c r="B45" s="54"/>
      <c r="C45" s="55"/>
      <c r="D45" s="51"/>
      <c r="E45" s="44"/>
      <c r="F45" s="44"/>
      <c r="G45" s="65" t="e">
        <f t="shared" si="13"/>
        <v>#DIV/0!</v>
      </c>
      <c r="H45" s="56"/>
      <c r="I45" s="102"/>
      <c r="J45" s="56"/>
      <c r="K45" s="54"/>
      <c r="L45" s="114">
        <f t="shared" si="7"/>
        <v>0</v>
      </c>
      <c r="M45" s="52">
        <f t="shared" si="8"/>
        <v>0</v>
      </c>
      <c r="N45" s="52">
        <f t="shared" si="9"/>
        <v>0</v>
      </c>
      <c r="O45" s="53">
        <f t="shared" si="10"/>
        <v>0</v>
      </c>
      <c r="P45" s="53">
        <f t="shared" si="11"/>
        <v>0</v>
      </c>
      <c r="Q45" s="74" t="e">
        <f t="shared" si="12"/>
        <v>#DIV/0!</v>
      </c>
    </row>
    <row r="46" spans="1:17" ht="13.2" x14ac:dyDescent="0.25">
      <c r="A46" s="18">
        <v>7</v>
      </c>
      <c r="B46" s="54"/>
      <c r="C46" s="55"/>
      <c r="D46" s="51"/>
      <c r="E46" s="44"/>
      <c r="F46" s="44"/>
      <c r="G46" s="65" t="e">
        <f t="shared" si="13"/>
        <v>#DIV/0!</v>
      </c>
      <c r="H46" s="56"/>
      <c r="I46" s="102"/>
      <c r="J46" s="56"/>
      <c r="K46" s="54"/>
      <c r="L46" s="114">
        <f t="shared" si="7"/>
        <v>0</v>
      </c>
      <c r="M46" s="52">
        <f t="shared" si="8"/>
        <v>0</v>
      </c>
      <c r="N46" s="52">
        <f t="shared" si="9"/>
        <v>0</v>
      </c>
      <c r="O46" s="53">
        <f t="shared" si="10"/>
        <v>0</v>
      </c>
      <c r="P46" s="53">
        <f t="shared" si="11"/>
        <v>0</v>
      </c>
      <c r="Q46" s="74" t="e">
        <f t="shared" si="12"/>
        <v>#DIV/0!</v>
      </c>
    </row>
    <row r="47" spans="1:17" ht="13.2" x14ac:dyDescent="0.25">
      <c r="A47" s="18">
        <v>8</v>
      </c>
      <c r="B47" s="54"/>
      <c r="C47" s="55"/>
      <c r="D47" s="51"/>
      <c r="E47" s="44"/>
      <c r="F47" s="44"/>
      <c r="G47" s="65" t="e">
        <f t="shared" si="13"/>
        <v>#DIV/0!</v>
      </c>
      <c r="H47" s="56"/>
      <c r="I47" s="102"/>
      <c r="J47" s="56"/>
      <c r="K47" s="54"/>
      <c r="L47" s="114">
        <f t="shared" si="7"/>
        <v>0</v>
      </c>
      <c r="M47" s="52">
        <f t="shared" si="8"/>
        <v>0</v>
      </c>
      <c r="N47" s="52">
        <f t="shared" si="9"/>
        <v>0</v>
      </c>
      <c r="O47" s="53">
        <f t="shared" si="10"/>
        <v>0</v>
      </c>
      <c r="P47" s="53">
        <f t="shared" si="11"/>
        <v>0</v>
      </c>
      <c r="Q47" s="74" t="e">
        <f t="shared" si="12"/>
        <v>#DIV/0!</v>
      </c>
    </row>
    <row r="48" spans="1:17" ht="13.2" x14ac:dyDescent="0.25">
      <c r="A48" s="18">
        <v>9</v>
      </c>
      <c r="B48" s="54"/>
      <c r="C48" s="55"/>
      <c r="D48" s="51"/>
      <c r="E48" s="44"/>
      <c r="F48" s="44"/>
      <c r="G48" s="65" t="e">
        <f t="shared" si="13"/>
        <v>#DIV/0!</v>
      </c>
      <c r="H48" s="56"/>
      <c r="I48" s="102"/>
      <c r="J48" s="56"/>
      <c r="K48" s="54"/>
      <c r="L48" s="114">
        <f t="shared" si="7"/>
        <v>0</v>
      </c>
      <c r="M48" s="52">
        <f t="shared" si="8"/>
        <v>0</v>
      </c>
      <c r="N48" s="52">
        <f t="shared" si="9"/>
        <v>0</v>
      </c>
      <c r="O48" s="53">
        <f t="shared" si="10"/>
        <v>0</v>
      </c>
      <c r="P48" s="53">
        <f t="shared" si="11"/>
        <v>0</v>
      </c>
      <c r="Q48" s="74" t="e">
        <f t="shared" si="12"/>
        <v>#DIV/0!</v>
      </c>
    </row>
    <row r="49" spans="1:17" ht="13.2" x14ac:dyDescent="0.25">
      <c r="A49" s="18">
        <v>10</v>
      </c>
      <c r="B49" s="54"/>
      <c r="C49" s="55"/>
      <c r="D49" s="51"/>
      <c r="E49" s="44"/>
      <c r="F49" s="44"/>
      <c r="G49" s="65" t="e">
        <f t="shared" si="13"/>
        <v>#DIV/0!</v>
      </c>
      <c r="H49" s="56"/>
      <c r="I49" s="102"/>
      <c r="J49" s="56"/>
      <c r="K49" s="54"/>
      <c r="L49" s="114">
        <f t="shared" si="7"/>
        <v>0</v>
      </c>
      <c r="M49" s="52">
        <f t="shared" si="8"/>
        <v>0</v>
      </c>
      <c r="N49" s="52">
        <f t="shared" si="9"/>
        <v>0</v>
      </c>
      <c r="O49" s="53">
        <f t="shared" si="10"/>
        <v>0</v>
      </c>
      <c r="P49" s="53">
        <f t="shared" si="11"/>
        <v>0</v>
      </c>
      <c r="Q49" s="74" t="e">
        <f t="shared" si="12"/>
        <v>#DIV/0!</v>
      </c>
    </row>
    <row r="50" spans="1:17" ht="13.2" x14ac:dyDescent="0.25">
      <c r="A50" s="18">
        <v>11</v>
      </c>
      <c r="B50" s="54"/>
      <c r="C50" s="55"/>
      <c r="D50" s="51"/>
      <c r="E50" s="44"/>
      <c r="F50" s="44"/>
      <c r="G50" s="65" t="e">
        <f>ROUND(Q30,2)</f>
        <v>#DIV/0!</v>
      </c>
      <c r="H50" s="56"/>
      <c r="I50" s="102"/>
      <c r="J50" s="56"/>
      <c r="K50" s="54"/>
      <c r="L50" s="114">
        <f t="shared" si="7"/>
        <v>0</v>
      </c>
      <c r="M50" s="52">
        <f t="shared" si="8"/>
        <v>0</v>
      </c>
      <c r="N50" s="52">
        <f t="shared" si="9"/>
        <v>0</v>
      </c>
      <c r="O50" s="53">
        <f t="shared" si="10"/>
        <v>0</v>
      </c>
      <c r="P50" s="53">
        <f t="shared" si="11"/>
        <v>0</v>
      </c>
      <c r="Q50" s="74" t="e">
        <f t="shared" si="12"/>
        <v>#DIV/0!</v>
      </c>
    </row>
    <row r="51" spans="1:17" ht="13.8" thickBot="1" x14ac:dyDescent="0.3">
      <c r="A51" s="47" t="s">
        <v>74</v>
      </c>
      <c r="B51" s="66"/>
      <c r="C51" s="67"/>
      <c r="D51" s="68"/>
      <c r="E51" s="69"/>
      <c r="F51" s="69"/>
      <c r="G51" s="70" t="e">
        <f>ROUND(Q32,2)</f>
        <v>#DIV/0!</v>
      </c>
      <c r="H51" s="71"/>
      <c r="I51" s="99"/>
      <c r="J51" s="71"/>
      <c r="K51" s="66"/>
      <c r="L51" s="115">
        <f t="shared" si="7"/>
        <v>0</v>
      </c>
      <c r="M51" s="72">
        <f t="shared" si="8"/>
        <v>0</v>
      </c>
      <c r="N51" s="72">
        <f t="shared" si="9"/>
        <v>0</v>
      </c>
      <c r="O51" s="73">
        <f t="shared" si="10"/>
        <v>0</v>
      </c>
      <c r="P51" s="73">
        <f t="shared" si="11"/>
        <v>0</v>
      </c>
      <c r="Q51" s="75" t="e">
        <f t="shared" si="12"/>
        <v>#DIV/0!</v>
      </c>
    </row>
    <row r="52" spans="1:17" ht="16.5" customHeight="1" x14ac:dyDescent="0.25">
      <c r="A52" s="127"/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</row>
    <row r="53" spans="1:17" ht="13.8" x14ac:dyDescent="0.25">
      <c r="A53" s="19" t="s">
        <v>32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9"/>
      <c r="P53" s="9"/>
    </row>
    <row r="54" spans="1:17" ht="13.8" x14ac:dyDescent="0.25">
      <c r="A54" s="21"/>
      <c r="B54" s="22" t="s">
        <v>58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9"/>
      <c r="P54" s="9"/>
    </row>
    <row r="55" spans="1:17" ht="13.8" x14ac:dyDescent="0.25">
      <c r="A55" s="23"/>
      <c r="B55" s="22" t="s">
        <v>100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9"/>
      <c r="P55" s="9"/>
    </row>
    <row r="56" spans="1:17" ht="14.4" x14ac:dyDescent="0.3">
      <c r="A56" s="24" t="s">
        <v>97</v>
      </c>
      <c r="B56" s="24"/>
      <c r="C56" s="20"/>
      <c r="D56" s="25" t="s">
        <v>39</v>
      </c>
      <c r="E56" s="20" t="s">
        <v>115</v>
      </c>
      <c r="F56" s="20"/>
      <c r="G56" s="20"/>
      <c r="H56" s="20"/>
      <c r="I56" s="20"/>
      <c r="J56" s="20"/>
      <c r="K56" s="20"/>
      <c r="L56" s="20"/>
      <c r="M56" s="20"/>
      <c r="N56" s="20"/>
      <c r="O56" s="9"/>
      <c r="P56" s="9"/>
    </row>
    <row r="57" spans="1:17" ht="14.4" x14ac:dyDescent="0.3">
      <c r="A57" s="24" t="s">
        <v>98</v>
      </c>
      <c r="B57" s="24"/>
      <c r="C57" s="20"/>
      <c r="D57" s="25" t="s">
        <v>40</v>
      </c>
      <c r="E57" s="20" t="s">
        <v>116</v>
      </c>
      <c r="F57" s="20"/>
      <c r="G57" s="20"/>
      <c r="H57" s="20"/>
      <c r="I57" s="20"/>
      <c r="J57" s="20"/>
      <c r="K57" s="20"/>
      <c r="L57" s="20"/>
      <c r="M57" s="20"/>
      <c r="N57" s="20"/>
      <c r="O57" s="9"/>
      <c r="P57" s="9"/>
    </row>
    <row r="58" spans="1:17" ht="14.4" x14ac:dyDescent="0.3">
      <c r="A58" s="24" t="s">
        <v>99</v>
      </c>
      <c r="B58" s="24"/>
      <c r="C58" s="20"/>
      <c r="D58" s="25" t="s">
        <v>41</v>
      </c>
      <c r="E58" s="20" t="s">
        <v>117</v>
      </c>
      <c r="F58" s="20"/>
      <c r="G58" s="20"/>
      <c r="H58" s="20"/>
      <c r="I58" s="20"/>
      <c r="J58" s="20"/>
      <c r="K58" s="20"/>
      <c r="L58" s="20"/>
      <c r="M58" s="20"/>
      <c r="N58" s="20"/>
      <c r="O58" s="9"/>
      <c r="P58" s="9"/>
    </row>
    <row r="59" spans="1:17" ht="14.4" x14ac:dyDescent="0.3">
      <c r="A59" s="24" t="s">
        <v>107</v>
      </c>
      <c r="B59" s="24"/>
      <c r="C59" s="20"/>
      <c r="D59" s="25" t="s">
        <v>42</v>
      </c>
      <c r="E59" s="20" t="s">
        <v>123</v>
      </c>
      <c r="F59" s="20"/>
      <c r="G59" s="20"/>
      <c r="H59" s="20"/>
      <c r="I59" s="20"/>
      <c r="J59" s="20"/>
      <c r="K59" s="20"/>
      <c r="L59" s="20"/>
      <c r="M59" s="20"/>
      <c r="N59" s="20"/>
      <c r="O59" s="9"/>
      <c r="P59" s="9"/>
    </row>
    <row r="60" spans="1:17" ht="14.4" x14ac:dyDescent="0.3">
      <c r="A60" s="24" t="s">
        <v>33</v>
      </c>
      <c r="B60" s="24"/>
      <c r="C60" s="20"/>
      <c r="D60" s="25" t="s">
        <v>43</v>
      </c>
      <c r="E60" s="20" t="s">
        <v>118</v>
      </c>
      <c r="F60" s="20"/>
      <c r="G60" s="20"/>
      <c r="H60" s="20"/>
      <c r="I60" s="20"/>
      <c r="J60" s="20"/>
      <c r="K60" s="20"/>
      <c r="L60" s="20"/>
      <c r="M60" s="20"/>
      <c r="N60" s="20"/>
      <c r="O60" s="9"/>
      <c r="P60" s="9"/>
    </row>
    <row r="61" spans="1:17" ht="14.4" x14ac:dyDescent="0.3">
      <c r="A61" s="24" t="s">
        <v>54</v>
      </c>
      <c r="B61" s="24"/>
      <c r="C61" s="20"/>
      <c r="D61" s="25" t="s">
        <v>44</v>
      </c>
      <c r="E61" s="20" t="s">
        <v>128</v>
      </c>
      <c r="F61" s="20"/>
      <c r="G61" s="20"/>
      <c r="H61" s="20"/>
      <c r="I61" s="20"/>
      <c r="J61" s="20"/>
      <c r="K61" s="20"/>
      <c r="L61" s="20"/>
      <c r="M61" s="20"/>
      <c r="N61" s="20"/>
      <c r="O61" s="9"/>
      <c r="P61" s="9"/>
    </row>
    <row r="62" spans="1:17" ht="14.4" x14ac:dyDescent="0.3">
      <c r="A62" s="24" t="s">
        <v>106</v>
      </c>
      <c r="B62" s="24"/>
      <c r="C62" s="20"/>
      <c r="D62" s="25" t="s">
        <v>45</v>
      </c>
      <c r="E62" s="20" t="s">
        <v>129</v>
      </c>
      <c r="F62" s="20"/>
      <c r="G62" s="20"/>
      <c r="H62" s="20"/>
      <c r="I62" s="20"/>
      <c r="J62" s="20"/>
      <c r="K62" s="20"/>
      <c r="L62" s="20"/>
      <c r="M62" s="20"/>
      <c r="N62" s="20"/>
      <c r="O62" s="9"/>
      <c r="P62" s="9"/>
    </row>
    <row r="63" spans="1:17" ht="14.4" x14ac:dyDescent="0.3">
      <c r="A63" s="20" t="s">
        <v>80</v>
      </c>
      <c r="B63" s="20"/>
      <c r="C63" s="20"/>
      <c r="D63" s="25" t="s">
        <v>82</v>
      </c>
      <c r="E63" s="20" t="s">
        <v>119</v>
      </c>
      <c r="G63" s="20"/>
      <c r="H63" s="20"/>
      <c r="I63" s="20"/>
      <c r="J63" s="20"/>
      <c r="K63" s="20"/>
      <c r="L63" s="20"/>
      <c r="M63" s="20"/>
      <c r="N63" s="20"/>
      <c r="O63" s="20"/>
      <c r="P63" s="20"/>
    </row>
    <row r="64" spans="1:17" ht="14.4" x14ac:dyDescent="0.3">
      <c r="A64" s="24" t="s">
        <v>102</v>
      </c>
      <c r="B64" s="24"/>
      <c r="C64" s="20"/>
      <c r="D64" s="25" t="s">
        <v>46</v>
      </c>
      <c r="E64" s="20" t="s">
        <v>122</v>
      </c>
      <c r="F64" s="20"/>
      <c r="G64" s="20"/>
      <c r="H64" s="20"/>
      <c r="I64" s="20"/>
      <c r="J64" s="20"/>
      <c r="K64" s="20"/>
      <c r="L64" s="20"/>
      <c r="M64" s="20"/>
      <c r="N64" s="20"/>
      <c r="O64" s="9"/>
      <c r="P64" s="9"/>
    </row>
    <row r="65" spans="1:16" ht="14.4" x14ac:dyDescent="0.3">
      <c r="A65" s="24" t="s">
        <v>103</v>
      </c>
      <c r="B65" s="24"/>
      <c r="C65" s="20"/>
      <c r="D65" s="25" t="s">
        <v>47</v>
      </c>
      <c r="E65" s="20" t="s">
        <v>120</v>
      </c>
      <c r="F65" s="20"/>
      <c r="G65" s="20"/>
      <c r="H65" s="20"/>
      <c r="I65" s="20"/>
      <c r="J65" s="20"/>
      <c r="K65" s="20"/>
      <c r="L65" s="20"/>
      <c r="M65" s="20"/>
      <c r="N65" s="20"/>
      <c r="O65" s="9"/>
      <c r="P65" s="9"/>
    </row>
    <row r="66" spans="1:16" ht="14.4" x14ac:dyDescent="0.3">
      <c r="A66" s="20" t="s">
        <v>101</v>
      </c>
      <c r="B66" s="20"/>
      <c r="C66" s="20"/>
      <c r="D66" s="25" t="s">
        <v>81</v>
      </c>
      <c r="E66" s="20" t="s">
        <v>130</v>
      </c>
      <c r="F66" s="20"/>
      <c r="G66" s="20"/>
      <c r="H66" s="20"/>
      <c r="I66" s="20"/>
      <c r="J66" s="20"/>
      <c r="K66" s="20"/>
      <c r="L66" s="20"/>
      <c r="M66" s="20"/>
      <c r="N66" s="20"/>
      <c r="O66" s="9"/>
      <c r="P66" s="9"/>
    </row>
    <row r="67" spans="1:16" ht="14.4" x14ac:dyDescent="0.3">
      <c r="A67" s="24" t="s">
        <v>110</v>
      </c>
      <c r="B67" s="20"/>
      <c r="C67" s="20"/>
      <c r="D67" s="25" t="s">
        <v>48</v>
      </c>
      <c r="E67" s="20" t="s">
        <v>113</v>
      </c>
      <c r="F67" s="20"/>
      <c r="G67" s="20"/>
      <c r="H67" s="20"/>
      <c r="I67" s="20"/>
      <c r="J67" s="20"/>
      <c r="K67" s="20"/>
      <c r="L67" s="20"/>
      <c r="M67" s="20"/>
      <c r="N67" s="20"/>
      <c r="O67" s="9"/>
      <c r="P67" s="9"/>
    </row>
    <row r="68" spans="1:16" ht="14.4" x14ac:dyDescent="0.3">
      <c r="A68" s="24" t="s">
        <v>104</v>
      </c>
      <c r="B68" s="20"/>
      <c r="C68" s="20"/>
      <c r="D68" s="25" t="s">
        <v>49</v>
      </c>
      <c r="E68" s="20" t="s">
        <v>35</v>
      </c>
      <c r="F68" s="20"/>
      <c r="G68" s="20"/>
      <c r="H68" s="20"/>
      <c r="I68" s="20"/>
      <c r="J68" s="20"/>
      <c r="K68" s="20"/>
      <c r="L68" s="20"/>
      <c r="M68" s="20"/>
      <c r="N68" s="20"/>
      <c r="O68" s="9"/>
      <c r="P68" s="9"/>
    </row>
    <row r="69" spans="1:16" ht="14.4" x14ac:dyDescent="0.3">
      <c r="A69" s="24" t="s">
        <v>105</v>
      </c>
      <c r="B69" s="20"/>
      <c r="C69" s="20"/>
      <c r="D69" s="25" t="s">
        <v>50</v>
      </c>
      <c r="E69" s="20" t="s">
        <v>111</v>
      </c>
      <c r="F69" s="20"/>
      <c r="G69" s="20"/>
      <c r="H69" s="20"/>
      <c r="I69" s="20"/>
      <c r="J69" s="20"/>
      <c r="K69" s="20"/>
      <c r="L69" s="20"/>
      <c r="M69" s="20"/>
      <c r="N69" s="20"/>
      <c r="O69" s="9"/>
      <c r="P69" s="9"/>
    </row>
    <row r="70" spans="1:16" ht="14.4" x14ac:dyDescent="0.3">
      <c r="A70" s="24" t="s">
        <v>38</v>
      </c>
      <c r="B70" s="20"/>
      <c r="C70" s="20"/>
      <c r="D70" s="25" t="s">
        <v>51</v>
      </c>
      <c r="E70" s="20" t="s">
        <v>36</v>
      </c>
      <c r="F70" s="20"/>
      <c r="G70" s="20"/>
      <c r="H70" s="20"/>
      <c r="I70" s="20"/>
      <c r="J70" s="20"/>
      <c r="K70" s="20"/>
      <c r="L70" s="20"/>
      <c r="M70" s="20"/>
      <c r="N70" s="20"/>
      <c r="O70" s="9"/>
      <c r="P70" s="9"/>
    </row>
    <row r="71" spans="1:16" ht="14.4" x14ac:dyDescent="0.3">
      <c r="A71" s="20" t="s">
        <v>54</v>
      </c>
      <c r="B71" s="20"/>
      <c r="C71" s="20"/>
      <c r="D71" s="25" t="s">
        <v>56</v>
      </c>
      <c r="E71" s="20" t="s">
        <v>132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</sheetData>
  <mergeCells count="9">
    <mergeCell ref="A1:O1"/>
    <mergeCell ref="A3:O3"/>
    <mergeCell ref="A5:O5"/>
    <mergeCell ref="C12:G12"/>
    <mergeCell ref="A52:P52"/>
    <mergeCell ref="E17:E19"/>
    <mergeCell ref="Q17:Q20"/>
    <mergeCell ref="E36:E38"/>
    <mergeCell ref="Q36:Q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Individual Nitrate Spreadsheet</vt:lpstr>
      <vt:lpstr>Cumulative Nitrate Spreadsheet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DEQSubPSR@mt.gov</dc:creator>
  <cp:lastModifiedBy>Krogstad, Kevin</cp:lastModifiedBy>
  <cp:lastPrinted>2025-01-02T18:09:37Z</cp:lastPrinted>
  <dcterms:created xsi:type="dcterms:W3CDTF">2000-01-07T19:04:33Z</dcterms:created>
  <dcterms:modified xsi:type="dcterms:W3CDTF">2025-02-05T22:03:42Z</dcterms:modified>
</cp:coreProperties>
</file>