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autoCompressPictures="0" defaultThemeVersion="124226"/>
  <mc:AlternateContent xmlns:mc="http://schemas.openxmlformats.org/markup-compatibility/2006">
    <mc:Choice Requires="x15">
      <x15ac:absPath xmlns:x15ac="http://schemas.microsoft.com/office/spreadsheetml/2010/11/ac" url="G:\EN\5_Energy_Planning_Analysis\Energy-Statistics\2024\"/>
    </mc:Choice>
  </mc:AlternateContent>
  <xr:revisionPtr revIDLastSave="0" documentId="13_ncr:1_{025DCBDB-E02C-4FBB-95A1-D82DAB94A2BD}" xr6:coauthVersionLast="47" xr6:coauthVersionMax="47" xr10:uidLastSave="{00000000-0000-0000-0000-000000000000}"/>
  <bookViews>
    <workbookView xWindow="-108" yWindow="-108" windowWidth="23256" windowHeight="12576" xr2:uid="{00000000-000D-0000-FFFF-FFFF00000000}"/>
  </bookViews>
  <sheets>
    <sheet name="Table P1" sheetId="1" r:id="rId1"/>
    <sheet name="Table P2" sheetId="2" r:id="rId2"/>
    <sheet name="Table P3" sheetId="3" r:id="rId3"/>
    <sheet name="Table P4" sheetId="4" r:id="rId4"/>
    <sheet name="Table P5" sheetId="6" r:id="rId5"/>
    <sheet name="Table P6" sheetId="10" r:id="rId6"/>
    <sheet name="Table P7" sheetId="11" r:id="rId7"/>
    <sheet name="Table P8" sheetId="12" r:id="rId8"/>
    <sheet name="Table P9a" sheetId="18" r:id="rId9"/>
    <sheet name="Table P9b" sheetId="19" r:id="rId10"/>
    <sheet name="Table P10" sheetId="13" r:id="rId11"/>
    <sheet name="Table P11" sheetId="14" r:id="rId12"/>
    <sheet name="Table P12" sheetId="15" r:id="rId13"/>
    <sheet name="Table P13" sheetId="17" r:id="rId14"/>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4" l="1"/>
  <c r="E70" i="4"/>
  <c r="G70" i="4"/>
  <c r="I67" i="2"/>
  <c r="P72" i="12"/>
  <c r="P71" i="12"/>
  <c r="P59" i="12"/>
  <c r="P58" i="12"/>
  <c r="P45" i="12"/>
  <c r="P44" i="12"/>
  <c r="P30" i="12"/>
  <c r="P29" i="12"/>
  <c r="P16" i="12"/>
  <c r="P15" i="12"/>
  <c r="G67" i="11" l="1"/>
  <c r="J69" i="4"/>
  <c r="C69" i="4"/>
  <c r="E69" i="4"/>
  <c r="G69" i="4"/>
  <c r="M40" i="13"/>
  <c r="L40" i="13"/>
  <c r="K40" i="13"/>
  <c r="J40" i="13"/>
  <c r="I40" i="13"/>
  <c r="H40" i="13"/>
  <c r="G40" i="13"/>
  <c r="F40" i="13"/>
  <c r="E40" i="13"/>
  <c r="D40" i="13"/>
  <c r="C40" i="13"/>
  <c r="B40" i="13"/>
  <c r="M41" i="13"/>
  <c r="L41" i="13"/>
  <c r="K41" i="13"/>
  <c r="J41" i="13"/>
  <c r="I41" i="13"/>
  <c r="H41" i="13"/>
  <c r="G41" i="13"/>
  <c r="F41" i="13"/>
  <c r="E41" i="13"/>
  <c r="D41" i="13"/>
  <c r="C41" i="13"/>
  <c r="B41" i="13"/>
  <c r="D66" i="11" l="1"/>
  <c r="F34" i="19" l="1"/>
  <c r="C34" i="19"/>
  <c r="F33" i="19"/>
  <c r="C33" i="19"/>
  <c r="F32" i="19"/>
  <c r="C32" i="19"/>
  <c r="F31" i="19"/>
  <c r="C31" i="19"/>
  <c r="F30" i="19"/>
  <c r="C30" i="19"/>
  <c r="F29" i="19"/>
  <c r="C29" i="19"/>
  <c r="F28" i="19"/>
  <c r="C28" i="19"/>
  <c r="F27" i="19"/>
  <c r="C27" i="19"/>
  <c r="F26" i="19"/>
  <c r="C26" i="19"/>
  <c r="F25" i="19"/>
  <c r="C25" i="19"/>
  <c r="F24" i="19"/>
  <c r="C24" i="19"/>
  <c r="F23" i="19"/>
  <c r="C23" i="19"/>
  <c r="F22" i="19"/>
  <c r="C22" i="19"/>
  <c r="F21" i="19"/>
  <c r="C21" i="19"/>
  <c r="F20" i="19"/>
  <c r="C20" i="19"/>
  <c r="F19" i="19"/>
  <c r="C19" i="19"/>
  <c r="F18" i="19"/>
  <c r="C18" i="19"/>
  <c r="F17" i="19"/>
  <c r="C17" i="19"/>
  <c r="F16" i="19"/>
  <c r="C16" i="19"/>
  <c r="F15" i="19"/>
  <c r="C15" i="19"/>
  <c r="F14" i="19"/>
  <c r="C14" i="19"/>
  <c r="F13" i="19"/>
  <c r="C13" i="19"/>
  <c r="F12" i="19"/>
  <c r="C12" i="19"/>
  <c r="F11" i="19"/>
  <c r="C11" i="19"/>
  <c r="F10" i="19"/>
  <c r="C10" i="19"/>
  <c r="F9" i="19"/>
  <c r="C9" i="19"/>
  <c r="F8" i="19"/>
  <c r="C8" i="19"/>
  <c r="F7" i="19"/>
  <c r="C7" i="19"/>
  <c r="F6" i="19"/>
  <c r="C6" i="19"/>
  <c r="F5" i="19"/>
  <c r="C5" i="19"/>
  <c r="F4" i="19"/>
  <c r="C4" i="19"/>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F7" i="18"/>
  <c r="F6" i="18"/>
  <c r="F5" i="18"/>
  <c r="F4"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7" i="18"/>
  <c r="C6" i="18"/>
  <c r="C5" i="18"/>
  <c r="C4" i="18"/>
  <c r="P70" i="12" l="1"/>
  <c r="P69" i="12"/>
  <c r="P68" i="12"/>
  <c r="P67" i="12"/>
  <c r="P66" i="12"/>
  <c r="P65" i="12"/>
  <c r="P64" i="12"/>
  <c r="P63" i="12"/>
  <c r="P57" i="12"/>
  <c r="P56" i="12"/>
  <c r="P55" i="12"/>
  <c r="P54" i="12"/>
  <c r="P53" i="12"/>
  <c r="P52" i="12"/>
  <c r="P51" i="12"/>
  <c r="P50" i="12"/>
  <c r="P43" i="12"/>
  <c r="P42" i="12"/>
  <c r="P41" i="12"/>
  <c r="P40" i="12"/>
  <c r="P39" i="12"/>
  <c r="P38" i="12"/>
  <c r="P37" i="12"/>
  <c r="P36" i="12"/>
  <c r="P28" i="12"/>
  <c r="P27" i="12"/>
  <c r="P26" i="12"/>
  <c r="P25" i="12"/>
  <c r="P24" i="12"/>
  <c r="P23" i="12"/>
  <c r="P22" i="12"/>
  <c r="P21" i="12"/>
  <c r="P14" i="12"/>
  <c r="P13" i="12"/>
  <c r="P12" i="12"/>
  <c r="P11" i="12"/>
  <c r="P10" i="12"/>
  <c r="P9" i="12"/>
  <c r="P8" i="12"/>
  <c r="P7" i="12"/>
  <c r="C57" i="14" l="1"/>
  <c r="H57" i="14"/>
  <c r="D65" i="11" l="1"/>
  <c r="C67" i="4" l="1"/>
  <c r="E67" i="4"/>
  <c r="G67" i="4"/>
  <c r="D64" i="11" l="1"/>
  <c r="F10" i="15"/>
  <c r="D63" i="11" l="1"/>
  <c r="G63" i="11" s="1"/>
  <c r="D9" i="15" l="1"/>
  <c r="C9" i="15"/>
  <c r="B9" i="15"/>
  <c r="H8" i="15"/>
  <c r="G8" i="15"/>
  <c r="F8" i="15"/>
  <c r="J142" i="15"/>
  <c r="J143" i="15" s="1"/>
  <c r="J144" i="15" s="1"/>
  <c r="J145" i="15" s="1"/>
  <c r="J146" i="15" s="1"/>
  <c r="J147" i="15" s="1"/>
  <c r="J148" i="15" s="1"/>
  <c r="J149" i="15" s="1"/>
  <c r="J150" i="15" s="1"/>
  <c r="J151" i="15" s="1"/>
  <c r="J152" i="15" s="1"/>
  <c r="J153" i="15" s="1"/>
  <c r="J154" i="15" s="1"/>
  <c r="J155" i="15" s="1"/>
  <c r="J156" i="15" s="1"/>
  <c r="J157" i="15" s="1"/>
  <c r="J158" i="15" s="1"/>
  <c r="J159" i="15" s="1"/>
  <c r="J160" i="15" s="1"/>
  <c r="J161" i="15" s="1"/>
  <c r="J162" i="15" s="1"/>
  <c r="J163" i="15" s="1"/>
  <c r="J164" i="15" s="1"/>
  <c r="J165" i="15" s="1"/>
  <c r="J166" i="15" s="1"/>
  <c r="J64" i="4" l="1"/>
  <c r="H62" i="2"/>
  <c r="H61" i="2"/>
  <c r="H60" i="2"/>
  <c r="H59" i="2" l="1"/>
  <c r="H58" i="2"/>
  <c r="H5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tc={83B22189-78D0-4FD7-BD6F-72C92BF9A8C1}</author>
    <author>tc={01F84E75-B6F2-4C22-A5CC-6BFA05606467}</author>
    <author>Blend, Jeffrey</author>
    <author>tc={4D2BB1B2-430B-45D8-AA4F-4D1FC6DF7C1B}</author>
  </authors>
  <commentList>
    <comment ref="L63" authorId="0" shapeId="0" xr:uid="{83B22189-78D0-4FD7-BD6F-72C92BF9A8C1}">
      <text>
        <t xml:space="preserve">[Threaded comment]
Your version of Excel allows you to read this threaded comment; however, any edits to it will get removed if the file is opened in a newer version of Excel. Learn more: https://go.microsoft.com/fwlink/?linkid=870924
Comment:
    OPTCP matches historical values before 2017. let me know if I should replace from 2017 onward as follows: 2925, 2866, 3039, 3054, 2927, 2786. </t>
      </text>
    </comment>
    <comment ref="L66" authorId="1" shapeId="0" xr:uid="{01F84E75-B6F2-4C22-A5CC-6BFA05606467}">
      <text>
        <t xml:space="preserve">[Threaded comment]
Your version of Excel allows you to read this threaded comment; however, any edits to it will get removed if the file is opened in a newer version of Excel. Learn more: https://go.microsoft.com/fwlink/?linkid=870924
Comment:
POTCP is not an abbreviation anymore. There is OPTCP: Other petroleum products total consumption. But, its values don't match up with historical. 
</t>
      </text>
    </comment>
    <comment ref="M69" authorId="2" shapeId="0" xr:uid="{00000000-0006-0000-0500-000001000000}">
      <text>
        <r>
          <rPr>
            <b/>
            <sz val="9"/>
            <color indexed="81"/>
            <rFont val="Tahoma"/>
            <family val="2"/>
          </rPr>
          <t>Blend, Jeffrey:</t>
        </r>
        <r>
          <rPr>
            <sz val="9"/>
            <color indexed="81"/>
            <rFont val="Tahoma"/>
            <family val="2"/>
          </rPr>
          <t xml:space="preserve">
Delete table?</t>
        </r>
      </text>
    </comment>
    <comment ref="A73" authorId="3" shapeId="0" xr:uid="{4D2BB1B2-430B-45D8-AA4F-4D1FC6DF7C1B}">
      <text>
        <t>[Threaded comment]
Your version of Excel allows you to read this threaded comment; however, any edits to it will get removed if the file is opened in a newer version of Excel. Learn more: https://go.microsoft.com/fwlink/?linkid=870924
Comment:
    Oops did not see this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tc={1DF5CBA6-0BF6-4D0B-85FB-63FE66E1062D}</author>
  </authors>
  <commentList>
    <comment ref="A1" authorId="0" shapeId="0" xr:uid="{1DF5CBA6-0BF6-4D0B-85FB-63FE66E1062D}">
      <text>
        <t>[Threaded comment]
Your version of Excel allows you to read this threaded comment; however, any edits to it will get removed if the file is opened in a newer version of Excel. Learn more: https://go.microsoft.com/fwlink/?linkid=870924
Comment:
    Is p7 also discontinued?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tc={7B66478E-E17D-4CFE-A297-F00B433E2C1B}</author>
  </authors>
  <commentList>
    <comment ref="J1" authorId="0" shapeId="0" xr:uid="{7B66478E-E17D-4CFE-A297-F00B433E2C1B}">
      <text>
        <t>[Threaded comment]
Your version of Excel allows you to read this threaded comment; however, any edits to it will get removed if the file is opened in a newer version of Excel. Learn more: https://go.microsoft.com/fwlink/?linkid=870924
Comment:
    Don't understand how the data is being selected in this chart, so I'm not going to touch it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tc={30377AD5-8FEE-4BAB-AA79-CAC29D0DEED7}</author>
  </authors>
  <commentList>
    <comment ref="A51" authorId="0" shapeId="0" xr:uid="{30377AD5-8FEE-4BAB-AA79-CAC29D0DEED7}">
      <text>
        <t xml:space="preserve">[Threaded comment]
Your version of Excel allows you to read this threaded comment; however, any edits to it will get removed if the file is opened in a newer version of Excel. Learn more: https://go.microsoft.com/fwlink/?linkid=870924
Comment:
    Did you contact someone to get this information? I am having a hard time finding it. </t>
      </text>
    </comment>
  </commentList>
</comments>
</file>

<file path=xl/sharedStrings.xml><?xml version="1.0" encoding="utf-8"?>
<sst xmlns="http://schemas.openxmlformats.org/spreadsheetml/2006/main" count="644" uniqueCount="285">
  <si>
    <t>Average Daily Production per Well (barrels)</t>
  </si>
  <si>
    <t>Oil Production by Region (barrels)</t>
  </si>
  <si>
    <t>Year</t>
  </si>
  <si>
    <t>North</t>
  </si>
  <si>
    <t>Central</t>
  </si>
  <si>
    <t>South
Central</t>
  </si>
  <si>
    <t>Northeastern</t>
  </si>
  <si>
    <t>Southeastern</t>
  </si>
  <si>
    <t>STATE
AVERAGE</t>
  </si>
  <si>
    <t>TOTAL</t>
  </si>
  <si>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</si>
  <si>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</si>
  <si>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</si>
  <si>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</si>
  <si>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</si>
  <si>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</si>
  <si>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</si>
  <si>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</si>
  <si>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</si>
  <si>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</si>
  <si>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</si>
  <si>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</si>
  <si>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</si>
  <si>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</si>
  <si>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</si>
  <si>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</si>
  <si>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</si>
  <si>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</si>
  <si>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</si>
  <si>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</si>
  <si>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</si>
  <si>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</si>
  <si>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</si>
  <si>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</si>
  <si>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</si>
  <si>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</si>
  <si>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</si>
  <si>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</si>
  <si>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</si>
  <si>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</si>
  <si>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</si>
  <si>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</si>
  <si>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</si>
  <si>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</si>
  <si>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</si>
  <si>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</si>
  <si>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Dry</t>
  </si>
  <si>
    <t>Service</t>
  </si>
  <si>
    <t>Sub-</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</si>
  <si>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</si>
  <si>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</si>
  <si>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</si>
  <si>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</si>
  <si>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</si>
  <si>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</si>
  <si>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</si>
  <si>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</si>
  <si>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</si>
  <si>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</si>
  <si>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</si>
  <si>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</si>
  <si>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</si>
  <si>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</si>
  <si>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</si>
  <si>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</si>
  <si>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</si>
  <si>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</si>
  <si>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</si>
  <si>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</si>
  <si>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</si>
  <si>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t>-</t>
  </si>
  <si>
    <t>Asphalt &amp;
Road Oil</t>
  </si>
  <si>
    <t>Aviation
Gasoline</t>
  </si>
  <si>
    <t>Distillate
Fuel</t>
  </si>
  <si>
    <t>Jet Fuel</t>
  </si>
  <si>
    <t>Kerosene</t>
  </si>
  <si>
    <t>Lubricants</t>
  </si>
  <si>
    <t>Motor Gasoline</t>
  </si>
  <si>
    <t>Residual
Fuel</t>
  </si>
  <si>
    <r>
      <t>Other</t>
    </r>
    <r>
      <rPr>
        <b/>
        <vertAlign val="superscript"/>
        <sz val="10"/>
        <rFont val="Arial"/>
        <family val="2"/>
      </rPr>
      <t>1</t>
    </r>
  </si>
  <si>
    <t>Fuel Ethanol</t>
  </si>
  <si>
    <t>DOE has numerous caveats on its allocation of liquefied petroleum gas (LPG) consumption to the various sectors.</t>
  </si>
  <si>
    <r>
      <t>Distillate
Fuel</t>
    </r>
    <r>
      <rPr>
        <b/>
        <vertAlign val="superscript"/>
        <sz val="10"/>
        <rFont val="Arial"/>
        <family val="2"/>
      </rPr>
      <t>2</t>
    </r>
  </si>
  <si>
    <t xml:space="preserve">   </t>
  </si>
  <si>
    <r>
      <t>Aviation
Gasoline</t>
    </r>
    <r>
      <rPr>
        <b/>
        <vertAlign val="superscript"/>
        <sz val="10"/>
        <rFont val="Arial"/>
        <family val="2"/>
      </rPr>
      <t>1</t>
    </r>
  </si>
  <si>
    <r>
      <t>Jet Fuel</t>
    </r>
    <r>
      <rPr>
        <b/>
        <vertAlign val="superscript"/>
        <sz val="10"/>
        <rFont val="Arial"/>
        <family val="2"/>
      </rPr>
      <t>3</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</si>
  <si>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</si>
  <si>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</si>
  <si>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</si>
  <si>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</si>
  <si>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</si>
  <si>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</si>
  <si>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</si>
  <si>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</si>
  <si>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</si>
  <si>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</si>
  <si>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</si>
  <si>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</si>
  <si>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</si>
  <si>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</si>
  <si>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t>Jan</t>
  </si>
  <si>
    <t>Feb</t>
  </si>
  <si>
    <t>Mar</t>
  </si>
  <si>
    <t>Apr</t>
  </si>
  <si>
    <t>May</t>
  </si>
  <si>
    <t>Jun</t>
  </si>
  <si>
    <t>Jul</t>
  </si>
  <si>
    <t>Aug</t>
  </si>
  <si>
    <t>Sep</t>
  </si>
  <si>
    <t>Oct</t>
  </si>
  <si>
    <t>Nov</t>
  </si>
  <si>
    <t>Dec</t>
  </si>
  <si>
    <t>YEAR</t>
  </si>
  <si>
    <t>Date
Changed</t>
  </si>
  <si>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</si>
  <si>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</si>
  <si>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</si>
  <si>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</si>
  <si>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</si>
  <si>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</si>
  <si>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</si>
  <si>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</si>
  <si>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</si>
  <si>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</si>
  <si>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</si>
  <si>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</si>
  <si>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</si>
  <si>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</si>
  <si>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</si>
  <si>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</si>
  <si>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</si>
  <si>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</si>
  <si>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</si>
  <si>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</si>
  <si>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</si>
  <si>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FY2013</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</si>
  <si>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</si>
  <si>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</si>
  <si>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t>FY2014</t>
  </si>
  <si>
    <t>ARTCP</t>
  </si>
  <si>
    <t>AVTCP</t>
  </si>
  <si>
    <t>DFTCP</t>
  </si>
  <si>
    <t>JFTCP</t>
  </si>
  <si>
    <t>KSTCP</t>
  </si>
  <si>
    <t>LGTCP</t>
  </si>
  <si>
    <t>LUTCP</t>
  </si>
  <si>
    <t>MGTCP</t>
  </si>
  <si>
    <t>RFTCP</t>
  </si>
  <si>
    <t>POTCP</t>
  </si>
  <si>
    <t>PATCP</t>
  </si>
  <si>
    <t>ENTCP</t>
  </si>
  <si>
    <t>FY2015</t>
  </si>
  <si>
    <t>FY2016</t>
  </si>
  <si>
    <r>
      <t>NOTE:</t>
    </r>
    <r>
      <rPr>
        <sz val="9"/>
        <rFont val="Arial"/>
        <family val="2"/>
      </rPr>
      <t xml:space="preserve"> Non-highway consumption increased beginning with 2015 data based on upgraded Non-Highway model. As a result, On-Highway consumption decreased.</t>
    </r>
  </si>
  <si>
    <t>Petroleum Coke</t>
  </si>
  <si>
    <t>Hydrocarbon Gas Liquids</t>
  </si>
  <si>
    <r>
      <t>Hydrogen Gas Liquids</t>
    </r>
    <r>
      <rPr>
        <b/>
        <vertAlign val="superscript"/>
        <sz val="10"/>
        <rFont val="Arial"/>
        <family val="2"/>
      </rPr>
      <t>4</t>
    </r>
  </si>
  <si>
    <t>October</t>
  </si>
  <si>
    <t>November</t>
  </si>
  <si>
    <t>December</t>
  </si>
  <si>
    <t>January</t>
  </si>
  <si>
    <t>February</t>
  </si>
  <si>
    <t>March</t>
  </si>
  <si>
    <t>South Central</t>
  </si>
  <si>
    <t>Ethanol</t>
  </si>
  <si>
    <r>
      <t>Federal Tax (¢/gallon)</t>
    </r>
    <r>
      <rPr>
        <b/>
        <vertAlign val="superscript"/>
        <sz val="10"/>
        <rFont val="Arial"/>
        <family val="2"/>
      </rPr>
      <t>2</t>
    </r>
  </si>
  <si>
    <t>Average Price
($/gallon)</t>
  </si>
  <si>
    <t>State 
Tax 
(¢/gallon)</t>
  </si>
  <si>
    <t>FY2017</t>
  </si>
  <si>
    <t>FY2018</t>
  </si>
  <si>
    <r>
      <t>1</t>
    </r>
    <r>
      <rPr>
        <sz val="9"/>
        <rFont val="Arial"/>
        <family val="2"/>
      </rPr>
      <t xml:space="preserve">State-wide average price of sales to end users through retail outlets, in nominal dollars. </t>
    </r>
  </si>
  <si>
    <t>1) Richland</t>
  </si>
  <si>
    <t>2) Fallon</t>
  </si>
  <si>
    <t>3) Roosevelt</t>
  </si>
  <si>
    <t>4) Powder River</t>
  </si>
  <si>
    <t>FY2019</t>
  </si>
  <si>
    <t>10/01 </t>
  </si>
  <si>
    <t>1.716 </t>
  </si>
  <si>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t>
    </r>
  </si>
  <si>
    <r>
      <t>NOTE:</t>
    </r>
    <r>
      <rPr>
        <sz val="9"/>
        <rFont val="Arial"/>
        <family val="2"/>
      </rPr>
      <t xml:space="preserve"> Starting in 1984, losses due to evaporation and handling are no longer calculated by FHWA. Total consumption of motor fuel from 1984-2018, therefore, does not include this figure. To compare the total for these years to the total for the previous years, the losses should be subtracted from the 1960-83 total consumption column.</t>
    </r>
  </si>
  <si>
    <t>GASOLINE</t>
  </si>
  <si>
    <t>GROSS GALLONS</t>
  </si>
  <si>
    <t>July</t>
  </si>
  <si>
    <t>August</t>
  </si>
  <si>
    <t>September</t>
  </si>
  <si>
    <t xml:space="preserve">April </t>
  </si>
  <si>
    <t>June</t>
  </si>
  <si>
    <t>TOTAL FY</t>
  </si>
  <si>
    <t>FY2020</t>
  </si>
  <si>
    <t>** Railroad gallons are included in dyed totals.</t>
  </si>
  <si>
    <t>**Railroad gallons are NOT included in undyed totals.</t>
  </si>
  <si>
    <r>
      <rPr>
        <vertAlign val="superscript"/>
        <sz val="9"/>
        <rFont val="Arial"/>
        <family val="2"/>
      </rPr>
      <t>1</t>
    </r>
    <r>
      <rPr>
        <sz val="9"/>
        <rFont val="Arial"/>
        <family val="2"/>
      </rPr>
      <t>On-Road Diesel includes a small amount of diesel consumed by the railroad industry.</t>
    </r>
  </si>
  <si>
    <r>
      <rPr>
        <vertAlign val="superscript"/>
        <sz val="9"/>
        <rFont val="Arial"/>
        <family val="2"/>
      </rPr>
      <t>2</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</si>
  <si>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rPr>
        <b/>
        <sz val="9"/>
        <rFont val="Arial"/>
        <family val="2"/>
      </rPr>
      <t>Note</t>
    </r>
    <r>
      <rPr>
        <sz val="9"/>
        <rFont val="Arial"/>
        <family val="2"/>
      </rPr>
      <t>: Months represent actual period that gallons of fuel were distributed within the state.  Gas is gross of refunds.  Undyed diesel from the FWHA 551 report is net of refunds.</t>
    </r>
  </si>
  <si>
    <t>Not available</t>
  </si>
  <si>
    <t>Monthly Gasoline Prices</t>
  </si>
  <si>
    <r>
      <t>NOTE:</t>
    </r>
    <r>
      <rPr>
        <sz val="9"/>
        <rFont val="Arial"/>
        <family val="2"/>
      </rPr>
      <t xml:space="preserve"> Some data originally reported by the Montana Oil and Gas Conservation Division has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</si>
  <si>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t xml:space="preserve">Contains deliveries for military use, railroad use and on-highway use. </t>
  </si>
  <si>
    <r>
      <rPr>
        <b/>
        <sz val="9"/>
        <rFont val="Arial"/>
        <family val="2"/>
      </rPr>
      <t>Note</t>
    </r>
    <r>
      <rPr>
        <sz val="9"/>
        <rFont val="Arial"/>
        <family val="2"/>
      </rPr>
      <t>: These data are from motor fuel tax collections, which are supposed to cover all gasoline delivered for any purpose in Montana.  The volumes come from distributors' bills of lading and the monthly data represents actual periods that gallons of fuel were distributed within the state.  Accordingly, they do not correlate exactly with consumption; this may explain some of the extremes in month to month variation. These are actual, unadjusted data.</t>
    </r>
  </si>
  <si>
    <r>
      <rPr>
        <vertAlign val="superscript"/>
        <sz val="9"/>
        <rFont val="Arial"/>
        <family val="2"/>
      </rPr>
      <t>3</t>
    </r>
    <r>
      <rPr>
        <sz val="9"/>
        <rFont val="Arial"/>
        <family val="2"/>
      </rPr>
      <t xml:space="preserve"> Undyed rairoad fuel is taxable and refundable for off-road use.  Sometimes dyed diesel isn’t available where the trains need to fuel, so they use clear diesel.  Dyed is tax-exempt fuel for off road use.</t>
    </r>
  </si>
  <si>
    <t>w</t>
  </si>
  <si>
    <t>Biodiesel</t>
  </si>
  <si>
    <t>5) Sheridan</t>
  </si>
  <si>
    <t>Note: January and February of 2021 are PADD4 prices</t>
  </si>
  <si>
    <t xml:space="preserve">Source: AAA gas prices in Montana, https://gasprices.aaa.com/ </t>
  </si>
  <si>
    <t>Total Revenue</t>
  </si>
  <si>
    <t xml:space="preserve">General Fund Revenue </t>
  </si>
  <si>
    <t>Fiscal Year</t>
  </si>
  <si>
    <t>FY2021</t>
  </si>
  <si>
    <t>In Montana "Other Petroleum Products" is primary still gas used as refinery fuel.  This switched in 2017 where other includes asphalt and road oil, av gas, kersene, lubricants, pet coke and other products</t>
  </si>
  <si>
    <r>
      <rPr>
        <b/>
        <sz val="11"/>
        <color theme="1"/>
        <rFont val="Calibri"/>
        <family val="2"/>
        <scheme val="minor"/>
      </rPr>
      <t xml:space="preserve">SOURCES: </t>
    </r>
    <r>
      <rPr>
        <sz val="11"/>
        <color theme="1"/>
        <rFont val="Calibri"/>
        <family val="2"/>
        <scheme val="minor"/>
      </rPr>
      <t xml:space="preserve">Monthly propane prices for 2014 through 2022 are averaged from weekly retail propane price survey data collected by the Montana Department of Environmental Quality and posted by the U.S. Department of Energy's Energy Information Administration to their </t>
    </r>
    <r>
      <rPr>
        <i/>
        <sz val="11"/>
        <color theme="1"/>
        <rFont val="Calibri"/>
        <family val="2"/>
        <scheme val="minor"/>
      </rPr>
      <t>Winter Heating Fuels</t>
    </r>
    <r>
      <rPr>
        <sz val="11"/>
        <color theme="1"/>
        <rFont val="Calibri"/>
        <family val="2"/>
        <scheme val="minor"/>
      </rPr>
      <t xml:space="preserve"> website, Weekly Heating Oil and Propane Prices, https://www.eia.gov/dnav/pet/pet_pri_wfr_a_EPLLPA_PRS_dpgal_w.htm and https://www.eia.gov/dnav/pet/hist/LeafHandler.ashx?n=PET&amp;s=W_EPLLPA_PRS_SMT_DPG&amp;f=W.  Weekly numbers in this chart are averaged per month for this table.  These data are only collected six months out of the year during the winter.</t>
    </r>
  </si>
  <si>
    <t>Note: w = Withheld, '-'=unavailable or unreported</t>
  </si>
  <si>
    <t>Data prior to 1984 only covers non-military use of kerosene-type jet fuel.  For 2010 forward, SEDS refines the method for estimating state-level jet fuel consumption. In addition to commercial and general aviation use, SEDS also includes military and federal government kerosene-type jet fuel volume data from the Defense Logistics Agency (DLA). The new estimates are not compatible with estimates before 2010.</t>
  </si>
  <si>
    <r>
      <rPr>
        <b/>
        <sz val="11"/>
        <color theme="1"/>
        <rFont val="Calibri"/>
        <family val="2"/>
        <scheme val="minor"/>
      </rPr>
      <t>Source</t>
    </r>
    <r>
      <rPr>
        <sz val="11"/>
        <color theme="1"/>
        <rFont val="Calibri"/>
        <family val="2"/>
        <scheme val="minor"/>
      </rPr>
      <t>: Montana’s Oil and Gas Production Tax, 2021, Jared Isom, Montana Dept of Revenue; 2018, Montana Legislative Fiscal Division, https://leg.mt.gov/content/Publications/fiscal/leg_reference/Brochures/2018-Oil-and-Gas-production.pdf; 2019, 2020, Montana Department of Revenue, Biennial Report, 2019-20, 2002 to 2004, 2008-2010</t>
    </r>
  </si>
  <si>
    <r>
      <rPr>
        <b/>
        <sz val="11"/>
        <color theme="1"/>
        <rFont val="Calibri"/>
        <family val="2"/>
        <scheme val="minor"/>
      </rPr>
      <t>Note</t>
    </r>
    <r>
      <rPr>
        <sz val="11"/>
        <color theme="1"/>
        <rFont val="Calibri"/>
        <family val="2"/>
        <scheme val="minor"/>
      </rPr>
      <t>: The regular production tax rates for the working interest of oil production is 9.3 percent for wells drilled on or after January 1, 1999 and 12.8 percent for wells drilled before that time. However, there are several preferential tax rates to incentivize production. New wells receive a preferential tax rate of 0.8 percent. This tax holiday lasts for 12 months for vertical wells and 18 months for horizontal wells.  The Montana Department of Revenue Biennial Report, 2019-20, page 155</t>
    </r>
  </si>
  <si>
    <r>
      <t>NOTES: For 1970-2011,</t>
    </r>
    <r>
      <rPr>
        <sz val="9"/>
        <rFont val="Arial"/>
        <family val="2"/>
      </rPr>
      <t xml:space="preserve"> the price is the average of all grades, in nominal dollars, including state and federal fuel taxes and petroleum storage tank cleanup fees. Prices for 2012-2021 reflect only the state average price for regular gasoline.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t>
    </r>
  </si>
  <si>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Some data was not reported every year</t>
    </r>
  </si>
  <si>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Diesel/Special Fuels also include alternative fuels that are reported as taxable to the States. Military use of motor fuel and aviation jet fuel use are excluded from DOT data. Figures for highway use of fuels may be understated because of refunds given on fuel for nonhighway use such as agriculture. Data have been adjusted to make them comparable to data from other states--Tiffany Presmy, Program Analyst, DOT | Federal Highway Administration, Office of Highway Policy Information | Motor Fuel and Finance Division.  These tables do not include data on fuel purchased by the Federal Government for military use or fuel exported from the United States. In table MF-21, adjustments have been made to allow for losses from destruction, evaporation, spillage, etc. Additional detail has been added to table MF-21 so that consumption is completely cross-classified by type of highway or non-highway use (https://www.fhwa.dot.gov/policyinformation/statistics/2020/userguide.cfm).
</t>
    </r>
  </si>
  <si>
    <t>FY2022</t>
  </si>
  <si>
    <t>Gas is gross of refunds.  Undyed diesel from 551 is net of refunds.</t>
  </si>
  <si>
    <t>*Estimated final numbers prior to completion of FHWA 551 report</t>
  </si>
  <si>
    <t xml:space="preserve">UNDYED DIESEL </t>
  </si>
  <si>
    <t>DYED DIESEL</t>
  </si>
  <si>
    <t>Dyed Railroad Gallons</t>
  </si>
  <si>
    <t>Undyed Railroad Gallons</t>
  </si>
  <si>
    <t xml:space="preserve">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  In FY2001, data was obtained directly from the Montana Department of Revenue.  </t>
  </si>
  <si>
    <t>--</t>
  </si>
  <si>
    <t xml:space="preserve">Due to budget cuts, EIA suspended publishing gasoline and diesel price data for Montana and other individual states; the February 2011 price is the last in this series, and thus 2010 is the last full year in the series when EIA prices are available for gasoline. 2012-2022 figures were calculated using state average retail gas prices averaged over each of the 12 months posted to AAA's Daily Fuel Gauge Report website, http://fuelgaugereport.aaa.com/ and collected regularly by MT DEQ.  An employee turnover prevented several months of price data from being collected and therefore, 2019 and 2020 do not have an average diesel price available for Montana. </t>
  </si>
  <si>
    <t>Source: https://www.eia.gov/special/heatingfuels/#/US-MT:propane:week</t>
  </si>
  <si>
    <t>Montana Total Gasoline All Sales/Deliveries by Prime Supplier (Thousand Gallons per Day)</t>
  </si>
  <si>
    <t>Montana Total Gasoline All Sales/Deliveries by Prime Supplier (Gallons per Year)</t>
  </si>
  <si>
    <t>Montana Total Distillate All Sales/Deliveries by Prime Supplier (Thousand Gallons per Day)</t>
  </si>
  <si>
    <t>Montana Total Distillate All Sales/Deliveries by Prime Supplier (Gallons per Year)</t>
  </si>
  <si>
    <t>Montana Kerosene-Type Jet Fuel All Sales/Deliveries by Prime Supplier Thousand Gallons per Day</t>
  </si>
  <si>
    <t>Montana Propane All Sales/Deliveries by Prime Supplier Thousand Gallons per Day</t>
  </si>
  <si>
    <t>Montana Total Kerosene-Type Jet Fuel All Sales/Deliveries by Prime Supplier (Gallons per Year)</t>
  </si>
  <si>
    <t>Montana Total Propane All Sales/Deliveries by Prime Supplier (Gallons per Year)</t>
  </si>
  <si>
    <r>
      <rPr>
        <b/>
        <sz val="11"/>
        <color theme="1"/>
        <rFont val="Calibri"/>
        <family val="2"/>
        <scheme val="minor"/>
      </rPr>
      <t>Source</t>
    </r>
    <r>
      <rPr>
        <sz val="11"/>
        <color theme="1"/>
        <rFont val="Calibri"/>
        <family val="2"/>
        <scheme val="minor"/>
      </rPr>
      <t>: U.S. EIA, Energy Information Administration, Forms EIA-782C, "Monthly Report of Prime Supplier Sales of Petroleum Products Sold for Local Consumption."</t>
    </r>
  </si>
  <si>
    <t>Note: This data was suspended in 2022.  It will no longer be collected by the U.S. EIA and therefore will no longer be reported here.</t>
  </si>
  <si>
    <t>Not reported</t>
  </si>
  <si>
    <t>Table P9a. All Sales/Deliveries of Gasoline and Diesel by Prime Suppliers in Montana</t>
  </si>
  <si>
    <t>Table P9b. All Sales/Deliveries of Jet Fuel and Propane by Prime Suppliers in Montana (1991-2021)</t>
  </si>
  <si>
    <t>Table P13. Oil and Natural Gas Production Tax, FY 1980-2021 (Millions dollars)</t>
  </si>
  <si>
    <t>Months represent actual period that gallons of fuel were distributed within the state.  Months correspond to calendar year.</t>
  </si>
  <si>
    <r>
      <t>SOURCES:</t>
    </r>
    <r>
      <rPr>
        <sz val="9"/>
        <rFont val="Arial"/>
        <family val="2"/>
      </rPr>
      <t xml:space="preserve"> Gasoline prices for 1984-2011 are from U.S. Department of Energy, Energy Information Administration, Total Gasoline Retail Sales by All Sellers. Gasoline and diesel prices for 2012-2022 were collected by MT DEQ and averaged from regular sampling of state average retail gas prices posted to AAA's Gas Prices website, https://gasprices.aaa.com/.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  Pre-1986 diesel fuel prices may include some non-highway diesel costs.  For 1970-2011, fuel tax rates are from U.S. Department of Transportation, Federal Highway Administration, </t>
    </r>
    <r>
      <rPr>
        <i/>
        <sz val="9"/>
        <rFont val="Arial"/>
        <family val="2"/>
      </rPr>
      <t>Highway Statistics</t>
    </r>
    <r>
      <rPr>
        <sz val="9"/>
        <rFont val="Arial"/>
        <family val="2"/>
      </rPr>
      <t>, annual reports, Table MF-121T 1970-2009, and 2011, with corrections as provided by Montana Department of Transportation. For 2017-2020, fuel tax rates are from the American Petroleum Institute's State Motor Fuel Taxes and the Montana Department of Transprtation FAQs site: https://www.api.org/oil-and-natural-gas/consumer-information/motor-fuel-taxes/gasoline-tax and for diesel and ethanol (and gasoline) https://www.mdt.mt.gov/business/fueltax/faq.aspx.  On the state webpage, Diesel falls under 'Special Fuels' and Ethanol falls under 'Gasoline'.</t>
    </r>
    <r>
      <rPr>
        <b/>
        <sz val="9"/>
        <rFont val="Arial"/>
        <family val="2"/>
      </rPr>
      <t xml:space="preserve">  </t>
    </r>
    <r>
      <rPr>
        <sz val="9"/>
        <rFont val="Arial"/>
        <family val="2"/>
      </rPr>
      <t>Ethanol has the same taxes as gasoline (Vanessa Olson, MDT). As of 2022, the state exise tax on gasoline went up to 33 cents--along with the 75 cents fee from petroluem tank cleanup fees, https://www.mdt.mt.gov/business/fueltax/faq.aspx and https://www.eia.gov/tools/faqs/faq.php?id=10&amp;t=5.</t>
    </r>
  </si>
  <si>
    <t>Average Retail Price
($/gallon)</t>
  </si>
  <si>
    <t>State
Tax Portion
(¢/gallon)</t>
  </si>
  <si>
    <t>Federal
Tax Portion
(¢/gallon)</t>
  </si>
  <si>
    <t>Table P12. Estimated Average Montana Monthly Retail Propane Prices, 2014-2024</t>
  </si>
  <si>
    <r>
      <t>Table P10. Average Montana Retail Price of Regular Gasoline, 1990-2024 (dollars/gallon)</t>
    </r>
    <r>
      <rPr>
        <b/>
        <vertAlign val="superscript"/>
        <sz val="14"/>
        <rFont val="Arial"/>
        <family val="2"/>
      </rPr>
      <t>1,2,3</t>
    </r>
  </si>
  <si>
    <r>
      <t>Table P11. Estimated Price of Motor Fuel and Motor Fuel Taxes, 1970-2023</t>
    </r>
    <r>
      <rPr>
        <b/>
        <vertAlign val="superscript"/>
        <sz val="14"/>
        <rFont val="Arial"/>
        <family val="2"/>
      </rPr>
      <t>1</t>
    </r>
  </si>
  <si>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Data for 2012-2019 was collected by MT DEQ from regular sampling of state average retail gas prices posted to AAA's Daily Fuel Gauge Report website, https://gasprices.aaa.com/.  Figures for May-August 2019 are taken from Michael Blasky at AAA (michael.blasky@norcal.aaa.com).  Starting in July 2020, one sample is taken per month around the 15th of each month from https://gasprices.aaa.com/.  An employee turnover change caused a gap in reporting from Sept 2019-June 2020--this data was later found within the EIA.</t>
    </r>
  </si>
  <si>
    <r>
      <t>Table P10a. Average Montana Retail Price of Diesel, 2021-2024 (dollars/gallon)</t>
    </r>
    <r>
      <rPr>
        <b/>
        <vertAlign val="superscript"/>
        <sz val="14"/>
        <rFont val="Arial"/>
        <family val="2"/>
      </rPr>
      <t>1,2,3</t>
    </r>
  </si>
  <si>
    <t>10 Year Average
(2015-2024)</t>
  </si>
  <si>
    <t>10 Year Median
(2015-2024)</t>
  </si>
  <si>
    <t>FY2023</t>
  </si>
  <si>
    <t>FY2024</t>
  </si>
  <si>
    <r>
      <t>SOURCE:</t>
    </r>
    <r>
      <rPr>
        <sz val="9"/>
        <rFont val="Arial"/>
        <family val="2"/>
      </rPr>
      <t xml:space="preserve"> State Energy Data System (SEDS): 2022 (updates by energy source), some of this data found in 'Table CT1. Energy Consumption Estimates for Selected Energy Sources...'; U.S. Department of Energy, Energy Information Administration, </t>
    </r>
    <r>
      <rPr>
        <i/>
        <sz val="9"/>
        <rFont val="Arial"/>
        <family val="2"/>
      </rPr>
      <t>State Energy Data System</t>
    </r>
    <r>
      <rPr>
        <sz val="9"/>
        <rFont val="Arial"/>
        <family val="2"/>
      </rPr>
      <t xml:space="preserve"> file "All Consumption in Physical Units," 1960-2016. 2017-2022 at State Energy Consumption Estimates 1960 Through 2022, DOE/EIA-0214(2022)</t>
    </r>
    <r>
      <rPr>
        <b/>
        <sz val="9"/>
        <rFont val="Arial"/>
        <family val="2"/>
      </rPr>
      <t xml:space="preserve"> </t>
    </r>
  </si>
  <si>
    <r>
      <t>SOURCE:</t>
    </r>
    <r>
      <rPr>
        <sz val="9"/>
        <rFont val="Arial"/>
        <family val="2"/>
      </rPr>
      <t xml:space="preserve"> U.S. Department of Transportation, Federal Highway Administration, </t>
    </r>
    <r>
      <rPr>
        <i/>
        <sz val="9"/>
        <rFont val="Arial"/>
        <family val="2"/>
      </rPr>
      <t>Highway Statistics</t>
    </r>
    <r>
      <rPr>
        <sz val="9"/>
        <rFont val="Arial"/>
        <family val="2"/>
      </rPr>
      <t xml:space="preserve">, annual reports, Table MF-21, 1960-2022 (https://www.fhwa.dot.gov/policyinformation/statistics.cfm and https://www.fhwa.dot.gov/policyinformation/statistics/2022/). Diesel labeled as 'special fuel' refers to diesel in the relevant charts.  </t>
    </r>
  </si>
  <si>
    <t>Total Crude Oil Production by Region, 1950-2023</t>
  </si>
  <si>
    <r>
      <rPr>
        <b/>
        <sz val="11"/>
        <color theme="1"/>
        <rFont val="Calibri"/>
        <family val="2"/>
        <scheme val="minor"/>
      </rPr>
      <t>SOURCE</t>
    </r>
    <r>
      <rPr>
        <sz val="11"/>
        <color theme="1"/>
        <rFont val="Calibri"/>
        <family val="2"/>
        <scheme val="minor"/>
      </rPr>
      <t xml:space="preserve">: Montana Department of Natural Resources and Conservation, Oil and Gas Division, </t>
    </r>
    <r>
      <rPr>
        <i/>
        <sz val="11"/>
        <color theme="1"/>
        <rFont val="Calibri"/>
        <family val="2"/>
        <scheme val="minor"/>
      </rPr>
      <t>Annual Review</t>
    </r>
    <r>
      <rPr>
        <sz val="11"/>
        <color theme="1"/>
        <rFont val="Calibri"/>
        <family val="2"/>
        <scheme val="minor"/>
      </rPr>
      <t>, 2023, https://bogfiles.dnrc.mt.gov//AnnualReviews/AR_2023.pdf, page 2-1.</t>
    </r>
  </si>
  <si>
    <t>Table P1. Montana Average Daily Oil Production per Well and Annual Production by Region, 1960-2023</t>
  </si>
  <si>
    <r>
      <t>SOURCE:</t>
    </r>
    <r>
      <rPr>
        <sz val="12"/>
        <rFont val="Arial"/>
        <family val="2"/>
      </rPr>
      <t xml:space="preserve"> Montana Department of Natural Resources and Conservation, Oil and Gas Division, </t>
    </r>
    <r>
      <rPr>
        <i/>
        <sz val="12"/>
        <rFont val="Arial"/>
        <family val="2"/>
      </rPr>
      <t>Annual Review, 1960-2023, https://bogwebfiles.dnrc.mt.gov/AnnualReviews/.</t>
    </r>
  </si>
  <si>
    <r>
      <t xml:space="preserve">SOURCE:  </t>
    </r>
    <r>
      <rPr>
        <sz val="9"/>
        <rFont val="Arial"/>
        <family val="2"/>
      </rPr>
      <t xml:space="preserve">1960-1997, Montana Department of Natural Resources and  Conservation, Oil and Gas Conservation Division, Annual Review, 1960-1997;  DoR files for FY01-17; FY2021-22, Jared Isom, Montana Dept. of Revenue, database of tax filings. FY18-20, Dylan Cole, Montana Dept. of Revenue-TPR. FY08-FY20 numbers reflect updates and amended returns. FY2023-24 source for wellhead price (as opposed to dividing gross value of production by the number of barrels) comes from U.S. EIA, https://www.eia.gov/dnav/pet/hist/LeafHandler.ashx?n=PET&amp;s=F004030__3&amp;f=M.  As of 2022, 'wellhead price' is now referred to as 'Montana Crude Oil First Purchaser Price' by the U.S. EIA; ;   FY2023 and FY2024 crude oil production number from EIA at https://www.eia.gov/dnav/pet/hist/LeafHandler.ashx?n=pet&amp;s=mcrfpmt1&amp;f=m </t>
    </r>
  </si>
  <si>
    <r>
      <t>Table P2. Montana Crude Oil Production and Average Wellhead Prices</t>
    </r>
    <r>
      <rPr>
        <b/>
        <vertAlign val="superscript"/>
        <sz val="14"/>
        <rFont val="Arial"/>
        <family val="2"/>
      </rPr>
      <t>1</t>
    </r>
    <r>
      <rPr>
        <b/>
        <sz val="14"/>
        <rFont val="Arial"/>
        <family val="2"/>
      </rPr>
      <t>, 1960-2024</t>
    </r>
  </si>
  <si>
    <t>2023 Top Oil Producers in Montana</t>
  </si>
  <si>
    <t>Permit Summary (surrogate for new wells)</t>
  </si>
  <si>
    <r>
      <t>SOURCE:</t>
    </r>
    <r>
      <rPr>
        <sz val="9"/>
        <rFont val="Arial"/>
        <family val="2"/>
      </rPr>
      <t xml:space="preserve"> Montana Department of Natural Resources and Conservation, Oil and Gas Division, </t>
    </r>
    <r>
      <rPr>
        <i/>
        <sz val="9"/>
        <rFont val="Arial"/>
        <family val="2"/>
      </rPr>
      <t xml:space="preserve">Annual Review, </t>
    </r>
    <r>
      <rPr>
        <sz val="9"/>
        <rFont val="Arial"/>
        <family val="2"/>
      </rPr>
      <t>1960-2023, https://bogwebfiles.dnrc.mt.gov/AnnualReviews/.</t>
    </r>
  </si>
  <si>
    <r>
      <rPr>
        <b/>
        <sz val="10"/>
        <color theme="1"/>
        <rFont val="Calibri"/>
        <family val="2"/>
        <scheme val="minor"/>
      </rPr>
      <t>Source</t>
    </r>
    <r>
      <rPr>
        <sz val="10"/>
        <color theme="1"/>
        <rFont val="Calibri"/>
        <family val="2"/>
        <scheme val="minor"/>
      </rPr>
      <t xml:space="preserve">: Montana Department of Natural Resources and Conservation, Oil and Gas Division, </t>
    </r>
    <r>
      <rPr>
        <i/>
        <sz val="10"/>
        <color theme="1"/>
        <rFont val="Calibri"/>
        <family val="2"/>
        <scheme val="minor"/>
      </rPr>
      <t>Annual Review</t>
    </r>
    <r>
      <rPr>
        <sz val="10"/>
        <color theme="1"/>
        <rFont val="Calibri"/>
        <family val="2"/>
        <scheme val="minor"/>
      </rPr>
      <t>, 2023</t>
    </r>
  </si>
  <si>
    <t>2023 Top Oil Producing Fields in Montana</t>
  </si>
  <si>
    <t>Table P3. Number of Producing Oil Wells by Region and Number of Oil and Gas Wells Completed by Type, 1960-2023</t>
  </si>
  <si>
    <t>2023 Top Oil Producing Counties (Barrels)</t>
  </si>
  <si>
    <r>
      <t>Table P4. Receipts at Montana Refineries by Source of Crude Oil, 1960-2023</t>
    </r>
    <r>
      <rPr>
        <b/>
        <sz val="12"/>
        <rFont val="Arial"/>
        <family val="2"/>
      </rPr>
      <t xml:space="preserve"> (thousand barrels)</t>
    </r>
  </si>
  <si>
    <r>
      <t>SOURCE:</t>
    </r>
    <r>
      <rPr>
        <sz val="9"/>
        <rFont val="Arial"/>
        <family val="2"/>
      </rPr>
      <t xml:space="preserve"> Montana Department of Natural Resources and Conservation, Oil and Gas Division, Annual Review, 1960-2023, https://bogwebfiles.dnrc.mt.gov/AnnualReviews/.</t>
    </r>
  </si>
  <si>
    <t>2023 Refiners' Annual Report</t>
  </si>
  <si>
    <t>SOURCE: Montana Department of Natural Resources and Conservation, Oil and Gas Division, Annual Review, 2023, https://bogwebfiles.dnrc.mt.gov/AnnualReviews/.</t>
  </si>
  <si>
    <t>Table P5. Montana Total End Use Petroleum Product Consumption Estimates, 1960-2020 (thousand barrels)</t>
  </si>
  <si>
    <t>Table P6. Transportation Petroleum Product Consumption Estimates, 1960-2022 (thousand barrels)</t>
  </si>
  <si>
    <t>Table P7. Montana Motor Fuel Use, 1960-2022 (thousand gallons)</t>
  </si>
  <si>
    <t>Table P8. Gross Gasoline and Diesel Gallons Distributed in Montana, FY2015-FY2024 (Gallons)--Montana Department of Transportation Data</t>
  </si>
  <si>
    <t>Source: Montana Department of Natural Resources and Conservation, Oil and Gas Division, Annual Review, 2023</t>
  </si>
  <si>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Starting in 2020, this data is no longer reported consistently including number of wells completed.</t>
    </r>
    <r>
      <rPr>
        <b/>
        <sz val="9"/>
        <rFont val="Arial"/>
        <family val="2"/>
      </rPr>
      <t xml:space="preserve">  </t>
    </r>
    <r>
      <rPr>
        <sz val="9"/>
        <rFont val="Arial"/>
        <family val="2"/>
      </rPr>
      <t>The numbers for Oil through Other are now refered to as 'permit summary'.</t>
    </r>
  </si>
  <si>
    <t>Due to inconsistencies in how SEDS data is reported year to year, this table was discontinued in 2022.  Some column data is Not Avaiable (NA).</t>
  </si>
  <si>
    <r>
      <t xml:space="preserve">Source: </t>
    </r>
    <r>
      <rPr>
        <sz val="9"/>
        <rFont val="Arial"/>
        <family val="2"/>
      </rPr>
      <t>This table was put together by the Montana Department of Transportation, Motor Fuel Section, Vanessa Olson, January 2024.</t>
    </r>
  </si>
  <si>
    <r>
      <t>SOURCE:</t>
    </r>
    <r>
      <rPr>
        <sz val="9"/>
        <rFont val="Arial"/>
        <family val="2"/>
      </rPr>
      <t xml:space="preserve"> U.S. Department of Energy, Energy Information Administration,  2017-2021 at State Energy Data System, file "Table CT7-Transportation Sector Energy Consumption Estimates", State Energy Consumption Estimates, </t>
    </r>
    <r>
      <rPr>
        <i/>
        <sz val="9"/>
        <rFont val="Arial"/>
        <family val="2"/>
      </rPr>
      <t>State Energy Data System</t>
    </r>
    <r>
      <rPr>
        <sz val="9"/>
        <rFont val="Arial"/>
        <family val="2"/>
      </rPr>
      <t xml:space="preserve"> file "All Consumption in Physical Units," 1960-2022, https://www.eia.gov/state/seds/data.php?incfile=/state/seds/sep_use/tra/use_tra_MT.html&amp;sid=MT; .
1960 Through 2021, DOE/EIA-0214 (2018), https://www.eia.gov/state/seds/sep_use/notes/use_print.pdf.  Fuel ethanol is not given in this publication.</t>
    </r>
    <r>
      <rPr>
        <b/>
        <sz val="9"/>
        <rFont val="Arial"/>
        <family val="2"/>
      </rPr>
      <t xml:space="preserve">  </t>
    </r>
    <r>
      <rPr>
        <sz val="9"/>
        <rFont val="Arial"/>
        <family val="2"/>
      </rPr>
      <t>2022 Ethanol data from U.S. EIA,</t>
    </r>
    <r>
      <rPr>
        <b/>
        <sz val="9"/>
        <rFont val="Arial"/>
        <family val="2"/>
      </rPr>
      <t xml:space="preserve"> "</t>
    </r>
    <r>
      <rPr>
        <sz val="9"/>
        <rFont val="Arial"/>
        <family val="2"/>
      </rPr>
      <t>Table F29: Fuel ethanol consumption estimates, 2022"</t>
    </r>
    <r>
      <rPr>
        <b/>
        <sz val="9"/>
        <rFont val="Arial"/>
        <family val="2"/>
      </rPr>
      <t xml:space="preserve">.  </t>
    </r>
    <r>
      <rPr>
        <sz val="9"/>
        <rFont val="Arial"/>
        <family val="2"/>
      </rPr>
      <t>Biodiesel data 2019-2022 from 'Table CT1. Energy Consumption Estimates for Selected Energy 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</si>
</sst>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0.0%"/>
    <numFmt numFmtId="167" formatCode="0.000"/>
    <numFmt numFmtId="168" formatCode="mmmm\ d\,\ yyyy"/>
    <numFmt numFmtId="169" formatCode="_(&quot;$&quot;* #,##0.000_);_(&quot;$&quot;* \(#,##0.000\);_(&quot;$&quot;* &quot;-&quot;??_);_(@_)"/>
    <numFmt numFmtId="170" formatCode="_(* #,##0_);_(* \(#,##0\);_(* &quot;-&quot;??_);_(@_)"/>
  </numFmts>
  <fonts count="45" x14ac:knownFonts="1">
    <font>
      <sz val="11"/>
      <color theme="1"/>
      <name val="Calibri"/>
      <family val="2"/>
      <scheme val="minor"/>
    </font>
    <font>
      <sz val="10"/>
      <name val="Arial"/>
      <family val="2"/>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sz val="10"/>
      <color theme="1"/>
      <name val="Arial"/>
      <family val="2"/>
    </font>
    <font>
      <sz val="9"/>
      <color theme="0"/>
      <name val="Times New Roman"/>
      <family val="1"/>
    </font>
    <font>
      <sz val="10"/>
      <color indexed="10"/>
      <name val="Arial"/>
      <family val="2"/>
    </font>
    <font>
      <b/>
      <sz val="10"/>
      <color indexed="10"/>
      <name val="Arial"/>
      <family val="2"/>
    </font>
    <font>
      <i/>
      <sz val="10"/>
      <name val="Arial"/>
      <family val="2"/>
    </font>
    <font>
      <sz val="10"/>
      <color theme="1"/>
      <name val="Calibri"/>
      <family val="2"/>
      <scheme val="minor"/>
    </font>
    <font>
      <sz val="11"/>
      <color theme="1"/>
      <name val="Arial"/>
      <family val="2"/>
    </font>
    <font>
      <b/>
      <sz val="10"/>
      <color theme="1"/>
      <name val="Arial"/>
      <family val="2"/>
    </font>
    <font>
      <sz val="10"/>
      <color theme="0"/>
      <name val="Arial"/>
      <family val="2"/>
    </font>
    <font>
      <b/>
      <sz val="12"/>
      <color theme="1"/>
      <name val="Calibri"/>
      <family val="2"/>
      <scheme val="minor"/>
    </font>
    <font>
      <b/>
      <sz val="10"/>
      <color theme="1"/>
      <name val="Calibri"/>
      <family val="2"/>
      <scheme val="minor"/>
    </font>
    <font>
      <i/>
      <sz val="10"/>
      <color theme="1"/>
      <name val="Calibri"/>
      <family val="2"/>
      <scheme val="minor"/>
    </font>
    <font>
      <sz val="9"/>
      <color indexed="81"/>
      <name val="Tahoma"/>
      <family val="2"/>
    </font>
    <font>
      <b/>
      <sz val="9"/>
      <color indexed="81"/>
      <name val="Tahoma"/>
      <family val="2"/>
    </font>
    <font>
      <b/>
      <sz val="14"/>
      <color theme="1"/>
      <name val="Calibri"/>
      <family val="2"/>
      <scheme val="minor"/>
    </font>
    <font>
      <sz val="11"/>
      <name val="Calibri"/>
      <family val="2"/>
      <scheme val="minor"/>
    </font>
    <font>
      <sz val="11"/>
      <color rgb="FF000000"/>
      <name val="Arial"/>
      <family val="2"/>
    </font>
    <font>
      <b/>
      <sz val="11"/>
      <color rgb="FF000000"/>
      <name val="Arial"/>
      <family val="2"/>
    </font>
    <font>
      <sz val="10"/>
      <color rgb="FF39362F"/>
      <name val="Arial"/>
      <family val="2"/>
    </font>
    <font>
      <sz val="9"/>
      <color rgb="FF000000"/>
      <name val="Arial"/>
      <family val="2"/>
    </font>
    <font>
      <sz val="12"/>
      <name val="Arial"/>
      <family val="2"/>
    </font>
    <font>
      <i/>
      <sz val="12"/>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9">
    <xf numFmtId="0" fontId="0" fillId="0" borderId="0"/>
    <xf numFmtId="0" fontId="1" fillId="0" borderId="0"/>
    <xf numFmtId="0" fontId="1"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cellStyleXfs>
  <cellXfs count="518">
    <xf numFmtId="0" fontId="0" fillId="0" borderId="0" xfId="0"/>
    <xf numFmtId="0" fontId="2" fillId="0" borderId="0" xfId="1" applyFont="1" applyAlignment="1">
      <alignment vertical="top"/>
    </xf>
    <xf numFmtId="0" fontId="8" fillId="0" borderId="6" xfId="1" applyFont="1" applyBorder="1" applyAlignment="1">
      <alignment horizontal="center" vertical="center" wrapText="1"/>
    </xf>
    <xf numFmtId="0" fontId="8" fillId="0" borderId="3" xfId="1" applyFont="1" applyBorder="1" applyAlignment="1">
      <alignment horizontal="center" vertical="center" wrapText="1"/>
    </xf>
    <xf numFmtId="164" fontId="9" fillId="0" borderId="5" xfId="1" applyNumberFormat="1" applyFont="1" applyBorder="1" applyAlignment="1">
      <alignment horizontal="right" vertical="center"/>
    </xf>
    <xf numFmtId="164" fontId="9" fillId="0" borderId="0" xfId="1" applyNumberFormat="1" applyFont="1" applyAlignment="1">
      <alignment horizontal="right" vertical="center"/>
    </xf>
    <xf numFmtId="3" fontId="9" fillId="0" borderId="5" xfId="1" applyNumberFormat="1" applyFont="1" applyBorder="1" applyAlignment="1">
      <alignment horizontal="right" vertical="center"/>
    </xf>
    <xf numFmtId="0" fontId="9" fillId="0" borderId="5" xfId="1" applyFont="1" applyBorder="1" applyAlignment="1">
      <alignment vertical="center"/>
    </xf>
    <xf numFmtId="0" fontId="7" fillId="0" borderId="0" xfId="1" applyFont="1" applyAlignment="1">
      <alignment vertical="top"/>
    </xf>
    <xf numFmtId="0" fontId="4" fillId="0" borderId="0" xfId="1" applyFont="1" applyAlignment="1">
      <alignment horizontal="left" vertical="top"/>
    </xf>
    <xf numFmtId="0" fontId="3" fillId="0" borderId="0" xfId="1" applyFont="1" applyAlignment="1">
      <alignment horizontal="left" vertical="top"/>
    </xf>
    <xf numFmtId="0" fontId="9" fillId="0" borderId="0" xfId="1" applyFont="1" applyAlignment="1">
      <alignment horizontal="right" vertical="center"/>
    </xf>
    <xf numFmtId="3" fontId="9" fillId="0" borderId="0" xfId="1" applyNumberFormat="1" applyFont="1" applyAlignment="1">
      <alignment horizontal="right" vertical="center"/>
    </xf>
    <xf numFmtId="0" fontId="9" fillId="0" borderId="4" xfId="1" applyFont="1" applyBorder="1" applyAlignment="1">
      <alignment vertical="top"/>
    </xf>
    <xf numFmtId="0" fontId="8" fillId="0" borderId="6" xfId="1" applyFont="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Border="1" applyAlignment="1">
      <alignment horizontal="center" vertical="center" wrapText="1"/>
    </xf>
    <xf numFmtId="1" fontId="9" fillId="0" borderId="5" xfId="1" applyNumberFormat="1" applyFont="1" applyBorder="1" applyAlignment="1">
      <alignment horizontal="left" vertical="center"/>
    </xf>
    <xf numFmtId="3" fontId="9" fillId="0" borderId="9" xfId="1" applyNumberFormat="1" applyFont="1" applyBorder="1" applyAlignment="1">
      <alignment horizontal="right" vertical="center"/>
    </xf>
    <xf numFmtId="164" fontId="9" fillId="0" borderId="1" xfId="1" applyNumberFormat="1" applyFont="1" applyBorder="1" applyAlignment="1">
      <alignment horizontal="right" vertical="center"/>
    </xf>
    <xf numFmtId="0" fontId="1" fillId="0" borderId="0" xfId="1"/>
    <xf numFmtId="0" fontId="2" fillId="0" borderId="0" xfId="1" applyFont="1" applyAlignment="1">
      <alignment horizontal="center" vertical="top"/>
    </xf>
    <xf numFmtId="3" fontId="2" fillId="0" borderId="0" xfId="1" applyNumberFormat="1" applyFont="1" applyAlignment="1">
      <alignment horizontal="center" vertical="top"/>
    </xf>
    <xf numFmtId="3" fontId="2" fillId="0" borderId="0" xfId="1" applyNumberFormat="1" applyFont="1" applyAlignment="1">
      <alignment vertical="center"/>
    </xf>
    <xf numFmtId="0" fontId="2" fillId="0" borderId="5" xfId="1" applyFont="1" applyBorder="1" applyAlignment="1">
      <alignment vertical="center"/>
    </xf>
    <xf numFmtId="1" fontId="7" fillId="0" borderId="0" xfId="1" applyNumberFormat="1" applyFont="1" applyAlignment="1">
      <alignment vertical="top"/>
    </xf>
    <xf numFmtId="0" fontId="2" fillId="0" borderId="0" xfId="1" applyFont="1" applyAlignment="1">
      <alignment vertical="center"/>
    </xf>
    <xf numFmtId="0" fontId="8" fillId="0" borderId="1" xfId="1" applyFont="1" applyBorder="1" applyAlignment="1">
      <alignment horizontal="center" vertical="center" wrapText="1"/>
    </xf>
    <xf numFmtId="0" fontId="8" fillId="0" borderId="0" xfId="1" applyFont="1" applyAlignment="1">
      <alignment horizontal="center" vertical="center" wrapText="1"/>
    </xf>
    <xf numFmtId="164" fontId="9" fillId="0" borderId="0" xfId="1" applyNumberFormat="1" applyFont="1" applyAlignment="1">
      <alignment vertical="center"/>
    </xf>
    <xf numFmtId="3" fontId="9" fillId="0" borderId="0" xfId="1" applyNumberFormat="1" applyFont="1" applyAlignment="1">
      <alignment vertical="center"/>
    </xf>
    <xf numFmtId="2" fontId="9" fillId="0" borderId="0" xfId="1" applyNumberFormat="1" applyFont="1" applyAlignment="1">
      <alignment vertical="center"/>
    </xf>
    <xf numFmtId="3" fontId="7" fillId="0" borderId="0" xfId="1" applyNumberFormat="1" applyFont="1" applyAlignment="1">
      <alignment vertical="top"/>
    </xf>
    <xf numFmtId="0" fontId="7" fillId="0" borderId="0" xfId="1" applyFont="1" applyAlignment="1">
      <alignment vertical="center"/>
    </xf>
    <xf numFmtId="0" fontId="9" fillId="0" borderId="5" xfId="1" applyFont="1" applyBorder="1"/>
    <xf numFmtId="0" fontId="4" fillId="0" borderId="0" xfId="1" applyFont="1" applyAlignment="1">
      <alignment vertical="top"/>
    </xf>
    <xf numFmtId="3" fontId="3" fillId="0" borderId="0" xfId="1" applyNumberFormat="1" applyFont="1" applyAlignment="1">
      <alignment horizontal="left" vertical="top"/>
    </xf>
    <xf numFmtId="3" fontId="2" fillId="0" borderId="0" xfId="1" applyNumberFormat="1" applyFont="1" applyAlignment="1">
      <alignment vertical="top"/>
    </xf>
    <xf numFmtId="0" fontId="9" fillId="0" borderId="0" xfId="1" applyFont="1" applyAlignment="1">
      <alignment vertical="center"/>
    </xf>
    <xf numFmtId="0" fontId="9" fillId="0" borderId="2" xfId="1" applyFont="1" applyBorder="1" applyAlignment="1">
      <alignment vertical="center"/>
    </xf>
    <xf numFmtId="0" fontId="8" fillId="0" borderId="2" xfId="1" applyFont="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Border="1" applyAlignment="1">
      <alignment vertical="center"/>
    </xf>
    <xf numFmtId="1" fontId="9" fillId="0" borderId="5" xfId="1" quotePrefix="1" applyNumberFormat="1" applyFont="1" applyBorder="1" applyAlignment="1">
      <alignment horizontal="right" vertical="center"/>
    </xf>
    <xf numFmtId="164" fontId="9" fillId="0" borderId="9" xfId="1" applyNumberFormat="1" applyFont="1" applyBorder="1" applyAlignment="1">
      <alignment vertical="center"/>
    </xf>
    <xf numFmtId="165" fontId="9" fillId="0" borderId="9" xfId="1" applyNumberFormat="1" applyFont="1" applyBorder="1" applyAlignment="1">
      <alignment vertical="center"/>
    </xf>
    <xf numFmtId="3" fontId="11" fillId="0" borderId="0" xfId="1" applyNumberFormat="1" applyFont="1"/>
    <xf numFmtId="3" fontId="9" fillId="0" borderId="0" xfId="1" applyNumberFormat="1" applyFont="1" applyAlignment="1">
      <alignment vertical="center" wrapText="1"/>
    </xf>
    <xf numFmtId="3" fontId="2" fillId="0" borderId="0" xfId="1" applyNumberFormat="1" applyFont="1" applyAlignment="1">
      <alignment vertical="center" wrapText="1"/>
    </xf>
    <xf numFmtId="3" fontId="7" fillId="0" borderId="0" xfId="1" applyNumberFormat="1" applyFont="1" applyAlignment="1">
      <alignment vertical="center"/>
    </xf>
    <xf numFmtId="1" fontId="15" fillId="0" borderId="0" xfId="1" applyNumberFormat="1" applyFont="1" applyAlignment="1" applyProtection="1">
      <alignment vertical="center"/>
      <protection locked="0"/>
    </xf>
    <xf numFmtId="3" fontId="8" fillId="0" borderId="2" xfId="1" applyNumberFormat="1" applyFont="1" applyBorder="1" applyAlignment="1">
      <alignment horizontal="center" vertical="center"/>
    </xf>
    <xf numFmtId="3" fontId="8" fillId="0" borderId="0" xfId="1" applyNumberFormat="1" applyFont="1" applyAlignment="1">
      <alignment horizontal="center" vertical="center"/>
    </xf>
    <xf numFmtId="3" fontId="8" fillId="0" borderId="5" xfId="1" applyNumberFormat="1" applyFont="1" applyBorder="1" applyAlignment="1">
      <alignment vertical="center"/>
    </xf>
    <xf numFmtId="3" fontId="8" fillId="0" borderId="2" xfId="1" applyNumberFormat="1" applyFont="1" applyBorder="1" applyAlignment="1">
      <alignment vertical="center"/>
    </xf>
    <xf numFmtId="3" fontId="8" fillId="0" borderId="11" xfId="1" applyNumberFormat="1" applyFont="1" applyBorder="1" applyAlignment="1">
      <alignment vertical="center"/>
    </xf>
    <xf numFmtId="3" fontId="8" fillId="0" borderId="6" xfId="1" applyNumberFormat="1" applyFont="1" applyBorder="1" applyAlignment="1">
      <alignment horizontal="left" vertical="center"/>
    </xf>
    <xf numFmtId="3" fontId="8" fillId="0" borderId="3" xfId="1" applyNumberFormat="1" applyFont="1" applyBorder="1" applyAlignment="1">
      <alignment horizontal="center" vertical="center"/>
    </xf>
    <xf numFmtId="3" fontId="8" fillId="0" borderId="1" xfId="1" applyNumberFormat="1" applyFont="1" applyBorder="1" applyAlignment="1">
      <alignment horizontal="center" vertical="center"/>
    </xf>
    <xf numFmtId="3" fontId="8" fillId="0" borderId="8" xfId="1" applyNumberFormat="1" applyFont="1" applyBorder="1" applyAlignment="1">
      <alignment horizontal="center" vertical="center"/>
    </xf>
    <xf numFmtId="3" fontId="8" fillId="0" borderId="4" xfId="1" applyNumberFormat="1" applyFont="1" applyBorder="1" applyAlignment="1">
      <alignment horizontal="center" vertical="center"/>
    </xf>
    <xf numFmtId="3" fontId="8" fillId="0" borderId="11" xfId="1" applyNumberFormat="1" applyFont="1" applyBorder="1" applyAlignment="1">
      <alignment horizontal="center" vertical="center"/>
    </xf>
    <xf numFmtId="3" fontId="8" fillId="0" borderId="9" xfId="1" applyNumberFormat="1" applyFont="1" applyBorder="1" applyAlignment="1">
      <alignment horizontal="center" vertical="center"/>
    </xf>
    <xf numFmtId="3" fontId="8" fillId="0" borderId="5" xfId="1" applyNumberFormat="1" applyFont="1" applyBorder="1" applyAlignment="1">
      <alignment horizontal="center" vertical="center"/>
    </xf>
    <xf numFmtId="3" fontId="7" fillId="0" borderId="0" xfId="1" applyNumberFormat="1" applyFont="1" applyAlignment="1">
      <alignment vertical="center" wrapText="1"/>
    </xf>
    <xf numFmtId="1" fontId="7" fillId="0" borderId="0" xfId="1" applyNumberFormat="1" applyFont="1" applyAlignment="1">
      <alignment vertical="center"/>
    </xf>
    <xf numFmtId="3" fontId="9" fillId="0" borderId="6" xfId="1" applyNumberFormat="1" applyFont="1" applyBorder="1" applyAlignment="1">
      <alignment vertical="center"/>
    </xf>
    <xf numFmtId="3" fontId="8" fillId="0" borderId="3" xfId="1" applyNumberFormat="1" applyFont="1" applyBorder="1" applyAlignment="1">
      <alignment horizontal="left" vertical="center" indent="2"/>
    </xf>
    <xf numFmtId="3" fontId="9" fillId="0" borderId="8" xfId="1" applyNumberFormat="1" applyFont="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Border="1" applyAlignment="1">
      <alignment horizontal="left" vertical="center"/>
    </xf>
    <xf numFmtId="3" fontId="8" fillId="0" borderId="2" xfId="1" applyNumberFormat="1" applyFont="1" applyBorder="1" applyAlignment="1">
      <alignment horizontal="left" vertical="center"/>
    </xf>
    <xf numFmtId="3" fontId="9" fillId="0" borderId="5" xfId="1" applyNumberFormat="1" applyFont="1" applyBorder="1" applyAlignment="1">
      <alignment vertical="center"/>
    </xf>
    <xf numFmtId="3" fontId="9" fillId="0" borderId="9" xfId="1" applyNumberFormat="1" applyFont="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xf numFmtId="3" fontId="9" fillId="0" borderId="0" xfId="1" applyNumberFormat="1" applyFont="1"/>
    <xf numFmtId="1" fontId="9" fillId="0" borderId="4" xfId="1" applyNumberFormat="1" applyFont="1" applyBorder="1" applyAlignment="1">
      <alignment vertical="top"/>
    </xf>
    <xf numFmtId="1" fontId="8" fillId="0" borderId="5" xfId="1" applyNumberFormat="1" applyFont="1" applyBorder="1" applyAlignment="1">
      <alignment vertical="top"/>
    </xf>
    <xf numFmtId="3" fontId="8" fillId="0" borderId="12" xfId="1" applyNumberFormat="1" applyFont="1" applyBorder="1" applyAlignment="1">
      <alignment vertical="center"/>
    </xf>
    <xf numFmtId="3" fontId="8" fillId="0" borderId="12" xfId="1" applyNumberFormat="1" applyFont="1" applyBorder="1" applyAlignment="1">
      <alignment horizontal="center" vertical="center"/>
    </xf>
    <xf numFmtId="1" fontId="8" fillId="0" borderId="13" xfId="1" applyNumberFormat="1" applyFont="1" applyBorder="1" applyAlignment="1">
      <alignment horizontal="center" vertical="center"/>
    </xf>
    <xf numFmtId="3" fontId="9" fillId="0" borderId="12" xfId="1" applyNumberFormat="1" applyFont="1" applyBorder="1" applyAlignment="1">
      <alignment vertical="center"/>
    </xf>
    <xf numFmtId="1" fontId="9" fillId="0" borderId="5" xfId="1" applyNumberFormat="1" applyFont="1" applyBorder="1" applyProtection="1">
      <protection locked="0"/>
    </xf>
    <xf numFmtId="3" fontId="9" fillId="0" borderId="12" xfId="1" applyNumberFormat="1" applyFont="1" applyBorder="1" applyAlignment="1">
      <alignment horizontal="right" vertical="center"/>
    </xf>
    <xf numFmtId="1" fontId="9" fillId="0" borderId="7" xfId="1" applyNumberFormat="1" applyFont="1" applyBorder="1" applyProtection="1">
      <protection locked="0"/>
    </xf>
    <xf numFmtId="3" fontId="9" fillId="0" borderId="7" xfId="1" applyNumberFormat="1" applyFont="1" applyBorder="1" applyAlignment="1">
      <alignment vertical="center"/>
    </xf>
    <xf numFmtId="3" fontId="9" fillId="0" borderId="1" xfId="1" applyNumberFormat="1" applyFont="1" applyBorder="1" applyAlignment="1">
      <alignment vertical="center"/>
    </xf>
    <xf numFmtId="3" fontId="9" fillId="0" borderId="10" xfId="1" applyNumberFormat="1" applyFont="1" applyBorder="1" applyAlignment="1">
      <alignment vertical="center"/>
    </xf>
    <xf numFmtId="3" fontId="9" fillId="0" borderId="14" xfId="1" applyNumberFormat="1" applyFont="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xf numFmtId="0" fontId="9" fillId="0" borderId="9" xfId="1" applyFont="1" applyBorder="1"/>
    <xf numFmtId="1" fontId="9" fillId="0" borderId="12" xfId="1" applyNumberFormat="1" applyFont="1" applyBorder="1" applyProtection="1">
      <protection locked="0"/>
    </xf>
    <xf numFmtId="0" fontId="11" fillId="0" borderId="0" xfId="1" applyFont="1"/>
    <xf numFmtId="3" fontId="10" fillId="0" borderId="0" xfId="1" applyNumberFormat="1" applyFont="1"/>
    <xf numFmtId="0" fontId="10" fillId="0" borderId="0" xfId="1" applyFont="1"/>
    <xf numFmtId="0" fontId="16" fillId="0" borderId="0" xfId="0" applyFont="1"/>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0" fontId="9" fillId="0" borderId="0" xfId="0" applyFont="1"/>
    <xf numFmtId="0" fontId="8" fillId="0" borderId="4" xfId="0" applyFont="1" applyBorder="1" applyAlignment="1">
      <alignment vertical="top"/>
    </xf>
    <xf numFmtId="0" fontId="8" fillId="0" borderId="13" xfId="0" applyFont="1" applyBorder="1" applyAlignment="1">
      <alignment vertical="center"/>
    </xf>
    <xf numFmtId="0" fontId="9" fillId="0" borderId="0" xfId="0" applyFont="1" applyAlignment="1">
      <alignment vertical="top"/>
    </xf>
    <xf numFmtId="0" fontId="9" fillId="0" borderId="0" xfId="0" applyFont="1" applyAlignment="1">
      <alignment vertical="center"/>
    </xf>
    <xf numFmtId="0" fontId="8" fillId="0" borderId="5" xfId="0" applyFont="1" applyBorder="1" applyAlignment="1">
      <alignment vertical="top"/>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top"/>
    </xf>
    <xf numFmtId="0" fontId="8" fillId="0" borderId="14" xfId="0" applyFont="1" applyBorder="1" applyAlignment="1">
      <alignment horizontal="center" vertical="center"/>
    </xf>
    <xf numFmtId="0" fontId="9" fillId="0" borderId="13"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top"/>
    </xf>
    <xf numFmtId="3" fontId="9" fillId="0" borderId="5" xfId="0" applyNumberFormat="1" applyFont="1" applyBorder="1" applyAlignment="1">
      <alignment vertical="center"/>
    </xf>
    <xf numFmtId="164" fontId="9" fillId="0" borderId="9" xfId="0" applyNumberFormat="1" applyFont="1" applyBorder="1" applyAlignment="1">
      <alignment vertical="center"/>
    </xf>
    <xf numFmtId="1" fontId="9" fillId="0" borderId="5" xfId="0" applyNumberFormat="1" applyFont="1" applyBorder="1" applyAlignment="1">
      <alignment vertical="center"/>
    </xf>
    <xf numFmtId="0" fontId="9" fillId="0" borderId="5" xfId="0" applyFont="1" applyBorder="1" applyAlignment="1">
      <alignment vertical="center"/>
    </xf>
    <xf numFmtId="3" fontId="9" fillId="0" borderId="9" xfId="0" applyNumberFormat="1" applyFont="1" applyBorder="1" applyAlignment="1">
      <alignment vertical="center"/>
    </xf>
    <xf numFmtId="1" fontId="9" fillId="0" borderId="5" xfId="0" applyNumberFormat="1" applyFont="1" applyBorder="1" applyAlignment="1">
      <alignment vertical="top"/>
    </xf>
    <xf numFmtId="0" fontId="9" fillId="0" borderId="5" xfId="0" applyFont="1" applyBorder="1" applyAlignment="1">
      <alignment horizontal="right" vertical="center"/>
    </xf>
    <xf numFmtId="164" fontId="9" fillId="0" borderId="9" xfId="0" applyNumberFormat="1" applyFont="1" applyBorder="1" applyAlignment="1">
      <alignment horizontal="right" vertical="center"/>
    </xf>
    <xf numFmtId="3" fontId="9" fillId="0" borderId="0" xfId="0" applyNumberFormat="1" applyFont="1"/>
    <xf numFmtId="3" fontId="9" fillId="0" borderId="0" xfId="0" applyNumberFormat="1" applyFont="1" applyAlignment="1">
      <alignment vertical="center"/>
    </xf>
    <xf numFmtId="3" fontId="9" fillId="0" borderId="0" xfId="0" applyNumberFormat="1" applyFont="1" applyAlignment="1">
      <alignment vertical="top"/>
    </xf>
    <xf numFmtId="0" fontId="9" fillId="0" borderId="5" xfId="0" applyFont="1" applyBorder="1"/>
    <xf numFmtId="0" fontId="9" fillId="0" borderId="12" xfId="0" applyFont="1" applyBorder="1"/>
    <xf numFmtId="1" fontId="2" fillId="0" borderId="0" xfId="0" applyNumberFormat="1" applyFont="1" applyAlignment="1">
      <alignment vertical="top"/>
    </xf>
    <xf numFmtId="164" fontId="2" fillId="0" borderId="0" xfId="0" applyNumberFormat="1" applyFont="1" applyAlignment="1">
      <alignment vertical="center"/>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vertical="top"/>
    </xf>
    <xf numFmtId="0" fontId="7" fillId="0" borderId="0" xfId="0" applyFont="1" applyAlignment="1">
      <alignment vertical="top"/>
    </xf>
    <xf numFmtId="0" fontId="7" fillId="0" borderId="0" xfId="0" applyFont="1" applyAlignment="1">
      <alignment vertical="center"/>
    </xf>
    <xf numFmtId="0" fontId="4" fillId="0" borderId="0" xfId="0" applyFont="1"/>
    <xf numFmtId="0" fontId="8" fillId="0" borderId="0" xfId="0" applyFont="1" applyAlignment="1">
      <alignment horizontal="center"/>
    </xf>
    <xf numFmtId="0" fontId="9" fillId="0" borderId="0" xfId="0" applyFont="1" applyAlignment="1">
      <alignment wrapText="1"/>
    </xf>
    <xf numFmtId="3" fontId="9" fillId="0" borderId="5" xfId="0" applyNumberFormat="1" applyFont="1" applyBorder="1"/>
    <xf numFmtId="3" fontId="9" fillId="0" borderId="0" xfId="0" applyNumberFormat="1" applyFont="1" applyAlignment="1">
      <alignment horizontal="right" wrapText="1"/>
    </xf>
    <xf numFmtId="0" fontId="8" fillId="0" borderId="0" xfId="0" applyFont="1" applyAlignment="1">
      <alignment horizontal="center" wrapText="1"/>
    </xf>
    <xf numFmtId="0" fontId="16" fillId="0" borderId="0" xfId="0" applyFont="1" applyAlignment="1">
      <alignment vertical="center" wrapText="1"/>
    </xf>
    <xf numFmtId="3" fontId="2" fillId="0" borderId="0" xfId="0" applyNumberFormat="1" applyFont="1" applyAlignment="1">
      <alignment vertical="top"/>
    </xf>
    <xf numFmtId="0" fontId="9" fillId="0" borderId="0" xfId="0" applyFont="1" applyAlignment="1">
      <alignment vertical="center" wrapText="1"/>
    </xf>
    <xf numFmtId="1" fontId="8" fillId="0" borderId="18" xfId="0" applyNumberFormat="1" applyFont="1" applyBorder="1" applyAlignment="1">
      <alignment horizontal="center" vertical="center"/>
    </xf>
    <xf numFmtId="3" fontId="8"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xf>
    <xf numFmtId="3" fontId="8" fillId="0" borderId="8" xfId="0" applyNumberFormat="1" applyFont="1" applyBorder="1" applyAlignment="1">
      <alignment horizontal="center" vertical="center"/>
    </xf>
    <xf numFmtId="0" fontId="9" fillId="0" borderId="0" xfId="0" applyFont="1" applyAlignment="1">
      <alignment horizontal="center" vertical="top"/>
    </xf>
    <xf numFmtId="3" fontId="8" fillId="0" borderId="18" xfId="0" applyNumberFormat="1" applyFont="1" applyBorder="1" applyAlignment="1">
      <alignment horizontal="center" vertical="center" wrapText="1"/>
    </xf>
    <xf numFmtId="0" fontId="9" fillId="0" borderId="0" xfId="0" applyFont="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1" fontId="0" fillId="0" borderId="0" xfId="0" applyNumberFormat="1"/>
    <xf numFmtId="1" fontId="7" fillId="0" borderId="0" xfId="0" applyNumberFormat="1" applyFont="1" applyAlignment="1">
      <alignment vertical="top"/>
    </xf>
    <xf numFmtId="3" fontId="7" fillId="0" borderId="0" xfId="0" applyNumberFormat="1" applyFont="1" applyAlignment="1">
      <alignment vertical="top"/>
    </xf>
    <xf numFmtId="0" fontId="7" fillId="0" borderId="0" xfId="0" applyFont="1" applyAlignment="1">
      <alignment vertical="center" wrapText="1"/>
    </xf>
    <xf numFmtId="0" fontId="7" fillId="0" borderId="0" xfId="0" applyFont="1"/>
    <xf numFmtId="0" fontId="5" fillId="0" borderId="0" xfId="0" applyFont="1" applyAlignment="1">
      <alignment horizontal="left" vertical="top"/>
    </xf>
    <xf numFmtId="1" fontId="9" fillId="0" borderId="0" xfId="0" applyNumberFormat="1" applyFont="1" applyAlignment="1">
      <alignment vertical="center"/>
    </xf>
    <xf numFmtId="3" fontId="9" fillId="0" borderId="9" xfId="0" applyNumberFormat="1" applyFont="1" applyBorder="1"/>
    <xf numFmtId="1"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9" xfId="0" applyNumberFormat="1" applyFont="1" applyBorder="1" applyAlignment="1">
      <alignment horizontal="right" vertical="center"/>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right" vertical="top"/>
    </xf>
    <xf numFmtId="0" fontId="3" fillId="0" borderId="0" xfId="0" applyFont="1" applyAlignment="1">
      <alignment vertical="top"/>
    </xf>
    <xf numFmtId="0" fontId="9" fillId="0" borderId="9" xfId="0" applyFont="1" applyBorder="1" applyAlignment="1">
      <alignment vertical="top"/>
    </xf>
    <xf numFmtId="0" fontId="8" fillId="0" borderId="6" xfId="0" applyFont="1" applyBorder="1" applyAlignment="1">
      <alignment horizontal="right" vertical="center" wrapText="1"/>
    </xf>
    <xf numFmtId="0" fontId="8" fillId="0" borderId="5" xfId="0" applyFont="1" applyBorder="1" applyAlignment="1">
      <alignment horizontal="center" vertical="center" wrapText="1"/>
    </xf>
    <xf numFmtId="3" fontId="8" fillId="0" borderId="0" xfId="0" applyNumberFormat="1" applyFont="1" applyAlignment="1">
      <alignment horizontal="center" vertical="center" wrapText="1"/>
    </xf>
    <xf numFmtId="3" fontId="8" fillId="0" borderId="9" xfId="0" applyNumberFormat="1" applyFont="1" applyBorder="1" applyAlignment="1">
      <alignment horizontal="center" vertical="center" wrapText="1"/>
    </xf>
    <xf numFmtId="3" fontId="9" fillId="0" borderId="9" xfId="0" applyNumberFormat="1" applyFont="1" applyBorder="1" applyAlignment="1">
      <alignment horizontal="right"/>
    </xf>
    <xf numFmtId="0" fontId="15" fillId="0" borderId="0" xfId="0" applyFont="1" applyAlignment="1">
      <alignment horizontal="center" vertical="top"/>
    </xf>
    <xf numFmtId="0" fontId="4" fillId="0" borderId="0" xfId="0" applyFont="1" applyAlignment="1">
      <alignment horizontal="left" vertical="top"/>
    </xf>
    <xf numFmtId="0" fontId="16" fillId="0" borderId="0" xfId="0" applyFont="1" applyAlignment="1">
      <alignment vertical="top"/>
    </xf>
    <xf numFmtId="0" fontId="9" fillId="0" borderId="4" xfId="0" applyFont="1" applyBorder="1" applyAlignment="1">
      <alignment vertical="center" wrapText="1"/>
    </xf>
    <xf numFmtId="0" fontId="8" fillId="0" borderId="7" xfId="0" applyFont="1" applyBorder="1" applyAlignment="1">
      <alignment horizontal="right"/>
    </xf>
    <xf numFmtId="0" fontId="8" fillId="0" borderId="7"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5" xfId="0" applyFont="1" applyBorder="1" applyAlignment="1">
      <alignment horizontal="right"/>
    </xf>
    <xf numFmtId="0" fontId="8" fillId="0" borderId="5" xfId="0" applyFont="1" applyBorder="1" applyAlignment="1">
      <alignment horizontal="center"/>
    </xf>
    <xf numFmtId="0" fontId="8" fillId="0" borderId="0" xfId="0" applyFont="1" applyAlignment="1">
      <alignment wrapText="1"/>
    </xf>
    <xf numFmtId="0" fontId="8" fillId="0" borderId="9" xfId="0" applyFont="1" applyBorder="1" applyAlignment="1">
      <alignment wrapText="1"/>
    </xf>
    <xf numFmtId="3" fontId="9" fillId="0" borderId="5" xfId="0" applyNumberFormat="1" applyFont="1" applyBorder="1" applyAlignment="1">
      <alignment horizontal="right" vertical="center"/>
    </xf>
    <xf numFmtId="0" fontId="9" fillId="0" borderId="0" xfId="0" applyFont="1" applyAlignment="1">
      <alignment horizontal="center" vertical="center"/>
    </xf>
    <xf numFmtId="166" fontId="9" fillId="0" borderId="0" xfId="0" applyNumberFormat="1" applyFont="1"/>
    <xf numFmtId="164" fontId="16"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xf numFmtId="167" fontId="9" fillId="0" borderId="9" xfId="0" applyNumberFormat="1" applyFont="1" applyBorder="1"/>
    <xf numFmtId="167" fontId="9" fillId="0" borderId="5" xfId="0" applyNumberFormat="1" applyFont="1" applyBorder="1"/>
    <xf numFmtId="0" fontId="15" fillId="0" borderId="0" xfId="0" applyFont="1" applyAlignment="1">
      <alignment wrapText="1"/>
    </xf>
    <xf numFmtId="0" fontId="15" fillId="0" borderId="0" xfId="0" applyFont="1"/>
    <xf numFmtId="0" fontId="16" fillId="0" borderId="0" xfId="0" applyFont="1" applyAlignment="1">
      <alignment vertical="center"/>
    </xf>
    <xf numFmtId="0" fontId="8" fillId="0" borderId="6" xfId="0" applyFont="1" applyBorder="1" applyAlignment="1">
      <alignment horizontal="right" wrapText="1"/>
    </xf>
    <xf numFmtId="0" fontId="9" fillId="0" borderId="0" xfId="0" applyFont="1" applyAlignment="1">
      <alignment horizontal="right"/>
    </xf>
    <xf numFmtId="0" fontId="8" fillId="0" borderId="5" xfId="0" applyFont="1" applyBorder="1" applyAlignment="1">
      <alignment horizontal="right" vertical="center" wrapText="1"/>
    </xf>
    <xf numFmtId="0" fontId="8" fillId="0" borderId="5" xfId="0" applyFont="1" applyBorder="1" applyAlignment="1">
      <alignment horizontal="right" wrapText="1"/>
    </xf>
    <xf numFmtId="0" fontId="8" fillId="0" borderId="0" xfId="0" applyFont="1" applyAlignment="1">
      <alignment horizontal="right" vertical="center" wrapText="1"/>
    </xf>
    <xf numFmtId="168" fontId="8" fillId="0" borderId="0" xfId="0" applyNumberFormat="1" applyFont="1" applyAlignment="1">
      <alignment horizontal="right" wrapText="1"/>
    </xf>
    <xf numFmtId="0" fontId="8" fillId="0" borderId="0" xfId="0" applyFont="1" applyAlignment="1">
      <alignment horizontal="right" wrapText="1"/>
    </xf>
    <xf numFmtId="0" fontId="8" fillId="0" borderId="9" xfId="0" applyFont="1" applyBorder="1" applyAlignment="1">
      <alignment horizontal="right" wrapText="1"/>
    </xf>
    <xf numFmtId="2" fontId="9" fillId="0" borderId="5" xfId="0" applyNumberFormat="1" applyFont="1" applyBorder="1" applyAlignment="1">
      <alignment vertical="center"/>
    </xf>
    <xf numFmtId="1" fontId="9" fillId="0" borderId="0" xfId="0" applyNumberFormat="1" applyFont="1" applyAlignment="1">
      <alignment horizontal="right" vertical="center"/>
    </xf>
    <xf numFmtId="2" fontId="9" fillId="0" borderId="5" xfId="0" applyNumberFormat="1"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center" vertical="center"/>
    </xf>
    <xf numFmtId="2" fontId="9" fillId="0" borderId="0" xfId="0" applyNumberFormat="1" applyFont="1" applyAlignment="1">
      <alignment horizontal="right" vertical="center"/>
    </xf>
    <xf numFmtId="16" fontId="9" fillId="0" borderId="0" xfId="0" quotePrefix="1" applyNumberFormat="1" applyFont="1" applyAlignment="1">
      <alignment horizontal="center" vertical="center"/>
    </xf>
    <xf numFmtId="0" fontId="9" fillId="0" borderId="0" xfId="0" quotePrefix="1" applyFont="1" applyAlignment="1">
      <alignment horizontal="right" vertical="center"/>
    </xf>
    <xf numFmtId="16" fontId="9" fillId="0" borderId="9" xfId="0" applyNumberFormat="1" applyFont="1" applyBorder="1" applyAlignment="1">
      <alignment horizontal="center" vertical="center"/>
    </xf>
    <xf numFmtId="164" fontId="9" fillId="0" borderId="0" xfId="0" applyNumberFormat="1" applyFont="1" applyAlignment="1">
      <alignment horizontal="right" vertical="center"/>
    </xf>
    <xf numFmtId="1" fontId="9" fillId="0" borderId="0" xfId="0" quotePrefix="1" applyNumberFormat="1" applyFont="1" applyAlignment="1">
      <alignment horizontal="center" vertical="center"/>
    </xf>
    <xf numFmtId="16" fontId="9" fillId="0" borderId="0" xfId="0" applyNumberFormat="1" applyFont="1" applyAlignment="1">
      <alignment horizontal="center" vertical="center"/>
    </xf>
    <xf numFmtId="1" fontId="9" fillId="0" borderId="0" xfId="0" quotePrefix="1" applyNumberFormat="1" applyFont="1" applyAlignment="1">
      <alignment vertical="center"/>
    </xf>
    <xf numFmtId="2" fontId="9" fillId="0" borderId="0" xfId="0" applyNumberFormat="1" applyFont="1" applyAlignment="1">
      <alignment vertical="center"/>
    </xf>
    <xf numFmtId="0" fontId="15" fillId="0" borderId="0" xfId="0" applyFont="1" applyAlignment="1">
      <alignment vertical="top"/>
    </xf>
    <xf numFmtId="0" fontId="7" fillId="0" borderId="0" xfId="0" applyFont="1" applyAlignment="1">
      <alignment horizontal="right" vertical="top"/>
    </xf>
    <xf numFmtId="2" fontId="0" fillId="0" borderId="0" xfId="0" applyNumberFormat="1"/>
    <xf numFmtId="2" fontId="9" fillId="0" borderId="0" xfId="0" applyNumberFormat="1" applyFont="1"/>
    <xf numFmtId="3" fontId="9" fillId="0" borderId="19" xfId="0" applyNumberFormat="1" applyFont="1" applyBorder="1" applyAlignment="1">
      <alignment horizontal="right" wrapText="1"/>
    </xf>
    <xf numFmtId="0" fontId="5" fillId="0" borderId="0" xfId="0" applyFont="1" applyAlignment="1">
      <alignment horizontal="left" vertical="top" wrapText="1"/>
    </xf>
    <xf numFmtId="0" fontId="7" fillId="0" borderId="0" xfId="0" applyFont="1" applyAlignment="1">
      <alignment wrapText="1"/>
    </xf>
    <xf numFmtId="0" fontId="9" fillId="0" borderId="1" xfId="0" applyFont="1" applyBorder="1" applyAlignment="1">
      <alignment horizontal="right" vertical="center"/>
    </xf>
    <xf numFmtId="164" fontId="9" fillId="0" borderId="1" xfId="0" applyNumberFormat="1" applyFont="1" applyBorder="1" applyAlignment="1">
      <alignment horizontal="right" vertical="center"/>
    </xf>
    <xf numFmtId="3" fontId="9" fillId="0" borderId="1" xfId="0" applyNumberFormat="1" applyFont="1" applyBorder="1" applyAlignment="1">
      <alignment horizontal="right" wrapText="1"/>
    </xf>
    <xf numFmtId="3" fontId="8" fillId="0" borderId="8" xfId="0" applyNumberFormat="1" applyFont="1" applyBorder="1" applyAlignment="1">
      <alignment horizontal="center" vertical="center" wrapText="1"/>
    </xf>
    <xf numFmtId="0" fontId="0" fillId="0" borderId="18" xfId="0" applyBorder="1"/>
    <xf numFmtId="169" fontId="0" fillId="0" borderId="13" xfId="3" applyNumberFormat="1" applyFont="1" applyBorder="1"/>
    <xf numFmtId="169" fontId="0" fillId="0" borderId="12" xfId="3" applyNumberFormat="1" applyFont="1" applyBorder="1"/>
    <xf numFmtId="0" fontId="0" fillId="0" borderId="13" xfId="0" applyBorder="1"/>
    <xf numFmtId="0" fontId="0" fillId="0" borderId="12" xfId="0" applyBorder="1"/>
    <xf numFmtId="169" fontId="0" fillId="0" borderId="11" xfId="3" applyNumberFormat="1" applyFont="1" applyBorder="1"/>
    <xf numFmtId="169" fontId="0" fillId="0" borderId="9" xfId="3" applyNumberFormat="1" applyFont="1" applyBorder="1"/>
    <xf numFmtId="169" fontId="0" fillId="0" borderId="10" xfId="3" applyNumberFormat="1" applyFont="1" applyBorder="1"/>
    <xf numFmtId="169" fontId="0" fillId="0" borderId="4" xfId="3" applyNumberFormat="1" applyFont="1" applyBorder="1"/>
    <xf numFmtId="169" fontId="0" fillId="0" borderId="5" xfId="3" applyNumberFormat="1" applyFont="1" applyBorder="1"/>
    <xf numFmtId="169" fontId="0" fillId="0" borderId="2" xfId="3" applyNumberFormat="1" applyFont="1" applyBorder="1"/>
    <xf numFmtId="169" fontId="0" fillId="0" borderId="0" xfId="3" applyNumberFormat="1" applyFont="1" applyBorder="1"/>
    <xf numFmtId="169" fontId="0" fillId="0" borderId="1" xfId="3" applyNumberFormat="1" applyFont="1" applyBorder="1"/>
    <xf numFmtId="0" fontId="0" fillId="0" borderId="6" xfId="0" applyBorder="1"/>
    <xf numFmtId="0" fontId="0" fillId="0" borderId="8" xfId="0" applyBorder="1"/>
    <xf numFmtId="0" fontId="0" fillId="0" borderId="3" xfId="0" applyBorder="1"/>
    <xf numFmtId="0" fontId="21" fillId="0" borderId="0" xfId="0" applyFont="1"/>
    <xf numFmtId="0" fontId="4" fillId="0" borderId="1" xfId="0" applyFont="1" applyBorder="1" applyAlignment="1">
      <alignment horizontal="left" vertical="top"/>
    </xf>
    <xf numFmtId="0" fontId="8" fillId="0" borderId="6" xfId="0" applyFont="1" applyBorder="1" applyAlignment="1">
      <alignment horizontal="center" vertical="top" wrapText="1"/>
    </xf>
    <xf numFmtId="0" fontId="8" fillId="0" borderId="3" xfId="0" applyFont="1" applyBorder="1" applyAlignment="1">
      <alignment horizontal="center" vertical="top" wrapText="1"/>
    </xf>
    <xf numFmtId="168" fontId="8" fillId="0" borderId="3" xfId="0" applyNumberFormat="1" applyFont="1" applyBorder="1" applyAlignment="1">
      <alignment horizontal="center" vertical="top" wrapText="1"/>
    </xf>
    <xf numFmtId="0" fontId="8" fillId="0" borderId="8" xfId="0" applyFont="1" applyBorder="1" applyAlignment="1">
      <alignment horizontal="center" vertical="top" wrapText="1"/>
    </xf>
    <xf numFmtId="14" fontId="21" fillId="0" borderId="0" xfId="0" applyNumberFormat="1" applyFont="1"/>
    <xf numFmtId="3" fontId="9" fillId="0" borderId="1" xfId="0" applyNumberFormat="1" applyFont="1" applyBorder="1" applyAlignment="1">
      <alignment vertical="center"/>
    </xf>
    <xf numFmtId="0" fontId="9" fillId="0" borderId="0" xfId="0" applyFont="1" applyAlignment="1">
      <alignment horizontal="center" wrapText="1"/>
    </xf>
    <xf numFmtId="1" fontId="9" fillId="0" borderId="9" xfId="0" applyNumberFormat="1" applyFont="1" applyBorder="1" applyAlignment="1">
      <alignment horizontal="right" vertical="center"/>
    </xf>
    <xf numFmtId="3" fontId="9" fillId="0" borderId="5" xfId="0" applyNumberFormat="1" applyFont="1" applyBorder="1" applyAlignment="1">
      <alignment horizontal="right" wrapText="1"/>
    </xf>
    <xf numFmtId="3" fontId="9" fillId="0" borderId="10" xfId="0" applyNumberFormat="1" applyFont="1" applyBorder="1" applyAlignment="1">
      <alignment horizontal="right" wrapText="1"/>
    </xf>
    <xf numFmtId="0" fontId="2" fillId="0" borderId="1" xfId="1" applyFont="1" applyBorder="1" applyAlignment="1">
      <alignment vertical="top"/>
    </xf>
    <xf numFmtId="0" fontId="0" fillId="0" borderId="0" xfId="0" applyAlignment="1">
      <alignment horizontal="center" wrapText="1"/>
    </xf>
    <xf numFmtId="1" fontId="9" fillId="0" borderId="12" xfId="0" applyNumberFormat="1" applyFont="1" applyBorder="1" applyAlignment="1">
      <alignment horizontal="right" vertical="center"/>
    </xf>
    <xf numFmtId="2" fontId="9" fillId="0" borderId="5" xfId="0" applyNumberFormat="1" applyFont="1" applyBorder="1" applyAlignment="1">
      <alignment horizontal="right"/>
    </xf>
    <xf numFmtId="1" fontId="9" fillId="0" borderId="1" xfId="0" applyNumberFormat="1" applyFont="1" applyBorder="1" applyAlignment="1">
      <alignment horizontal="right" vertical="center"/>
    </xf>
    <xf numFmtId="1" fontId="9" fillId="0" borderId="1" xfId="0" quotePrefix="1" applyNumberFormat="1" applyFont="1" applyBorder="1" applyAlignment="1">
      <alignment vertical="center"/>
    </xf>
    <xf numFmtId="0" fontId="9" fillId="0" borderId="1" xfId="0" applyFont="1" applyBorder="1" applyAlignment="1">
      <alignment vertical="center"/>
    </xf>
    <xf numFmtId="0" fontId="23" fillId="0" borderId="0" xfId="0" applyFont="1" applyAlignment="1">
      <alignment horizontal="right" vertical="center" wrapText="1"/>
    </xf>
    <xf numFmtId="16" fontId="21" fillId="0" borderId="0" xfId="0" applyNumberFormat="1" applyFont="1"/>
    <xf numFmtId="14" fontId="23" fillId="0" borderId="0" xfId="0" applyNumberFormat="1" applyFont="1" applyAlignment="1">
      <alignment horizontal="right" vertical="center" wrapText="1"/>
    </xf>
    <xf numFmtId="0" fontId="7" fillId="0" borderId="0" xfId="0" applyFont="1" applyAlignment="1">
      <alignment horizontal="left" wrapText="1"/>
    </xf>
    <xf numFmtId="0" fontId="27" fillId="0" borderId="0" xfId="0" applyFont="1"/>
    <xf numFmtId="3" fontId="27" fillId="0" borderId="0" xfId="5" applyNumberFormat="1" applyFont="1"/>
    <xf numFmtId="0" fontId="22" fillId="0" borderId="0" xfId="0" applyFont="1"/>
    <xf numFmtId="3" fontId="27" fillId="0" borderId="0" xfId="0" applyNumberFormat="1" applyFont="1"/>
    <xf numFmtId="3" fontId="22" fillId="0" borderId="0" xfId="5" applyNumberFormat="1" applyFont="1"/>
    <xf numFmtId="3" fontId="22" fillId="0" borderId="0" xfId="0" applyNumberFormat="1" applyFont="1"/>
    <xf numFmtId="3" fontId="1" fillId="0" borderId="0" xfId="5" applyNumberFormat="1" applyFont="1" applyFill="1"/>
    <xf numFmtId="0" fontId="8" fillId="0" borderId="0" xfId="1" applyFont="1" applyAlignment="1">
      <alignment horizontal="center"/>
    </xf>
    <xf numFmtId="0" fontId="26" fillId="0" borderId="0" xfId="1" applyFont="1"/>
    <xf numFmtId="170" fontId="1" fillId="0" borderId="0" xfId="5" applyNumberFormat="1" applyFont="1" applyFill="1"/>
    <xf numFmtId="3" fontId="1" fillId="0" borderId="0" xfId="1" applyNumberFormat="1"/>
    <xf numFmtId="0" fontId="25" fillId="0" borderId="0" xfId="1" applyFont="1"/>
    <xf numFmtId="3" fontId="28" fillId="0" borderId="0" xfId="5" applyNumberFormat="1" applyFont="1" applyFill="1"/>
    <xf numFmtId="170" fontId="1" fillId="0" borderId="0" xfId="1" applyNumberFormat="1"/>
    <xf numFmtId="10" fontId="1" fillId="0" borderId="0" xfId="1" applyNumberFormat="1"/>
    <xf numFmtId="0" fontId="8" fillId="0" borderId="0" xfId="1" applyFont="1"/>
    <xf numFmtId="0" fontId="8" fillId="0" borderId="0" xfId="0" applyFont="1"/>
    <xf numFmtId="0" fontId="24" fillId="0" borderId="0" xfId="1" applyFont="1"/>
    <xf numFmtId="3" fontId="8" fillId="0" borderId="0" xfId="1" applyNumberFormat="1" applyFont="1"/>
    <xf numFmtId="0" fontId="4" fillId="0" borderId="0" xfId="1" applyFont="1"/>
    <xf numFmtId="3" fontId="1" fillId="0" borderId="0" xfId="0" applyNumberFormat="1" applyFont="1"/>
    <xf numFmtId="3" fontId="1" fillId="0" borderId="0" xfId="5" applyNumberFormat="1" applyFont="1"/>
    <xf numFmtId="0" fontId="29" fillId="0" borderId="0" xfId="0" applyFont="1"/>
    <xf numFmtId="170" fontId="22" fillId="0" borderId="0" xfId="5" applyNumberFormat="1" applyFont="1"/>
    <xf numFmtId="3" fontId="22" fillId="0" borderId="0" xfId="7" applyNumberFormat="1" applyFont="1"/>
    <xf numFmtId="167" fontId="9" fillId="0" borderId="18" xfId="0" applyNumberFormat="1" applyFont="1" applyBorder="1"/>
    <xf numFmtId="167" fontId="1" fillId="0" borderId="4" xfId="0" applyNumberFormat="1" applyFont="1" applyBorder="1" applyAlignment="1">
      <alignment wrapText="1"/>
    </xf>
    <xf numFmtId="167" fontId="1" fillId="0" borderId="7" xfId="0" applyNumberFormat="1" applyFont="1" applyBorder="1" applyAlignment="1">
      <alignment wrapText="1"/>
    </xf>
    <xf numFmtId="0" fontId="30" fillId="0" borderId="0" xfId="0" applyFont="1"/>
    <xf numFmtId="167" fontId="30" fillId="0" borderId="0" xfId="0" applyNumberFormat="1" applyFont="1"/>
    <xf numFmtId="0" fontId="31" fillId="0" borderId="0" xfId="0" applyFont="1"/>
    <xf numFmtId="14" fontId="0" fillId="0" borderId="0" xfId="0" applyNumberFormat="1"/>
    <xf numFmtId="0" fontId="1" fillId="0" borderId="0" xfId="0" applyFont="1"/>
    <xf numFmtId="1" fontId="4" fillId="0" borderId="0" xfId="0" applyNumberFormat="1" applyFont="1" applyAlignment="1">
      <alignment vertical="top"/>
    </xf>
    <xf numFmtId="3" fontId="0" fillId="0" borderId="0" xfId="0" quotePrefix="1" applyNumberFormat="1"/>
    <xf numFmtId="0" fontId="19" fillId="0" borderId="0" xfId="0" applyFont="1"/>
    <xf numFmtId="0" fontId="36" fillId="0" borderId="0" xfId="0" applyFont="1"/>
    <xf numFmtId="0" fontId="0" fillId="0" borderId="14" xfId="0" applyBorder="1"/>
    <xf numFmtId="164" fontId="9" fillId="0" borderId="9" xfId="1" applyNumberFormat="1" applyFont="1" applyBorder="1" applyAlignment="1">
      <alignment horizontal="right" vertical="center"/>
    </xf>
    <xf numFmtId="3" fontId="9" fillId="0" borderId="9" xfId="1" applyNumberFormat="1" applyFont="1" applyBorder="1"/>
    <xf numFmtId="164" fontId="9" fillId="0" borderId="0" xfId="0" applyNumberFormat="1" applyFont="1" applyAlignment="1">
      <alignment vertical="center"/>
    </xf>
    <xf numFmtId="4" fontId="9" fillId="0" borderId="0" xfId="1" applyNumberFormat="1" applyFont="1" applyAlignment="1">
      <alignment vertical="center"/>
    </xf>
    <xf numFmtId="0" fontId="2" fillId="0" borderId="9" xfId="1" applyFont="1" applyBorder="1" applyAlignment="1">
      <alignment vertical="top"/>
    </xf>
    <xf numFmtId="3" fontId="1" fillId="0" borderId="7" xfId="1" applyNumberFormat="1" applyBorder="1" applyAlignment="1">
      <alignment vertical="center"/>
    </xf>
    <xf numFmtId="0" fontId="8" fillId="0" borderId="4" xfId="0" applyFont="1" applyBorder="1" applyAlignment="1">
      <alignment vertical="center" wrapText="1"/>
    </xf>
    <xf numFmtId="0" fontId="8" fillId="0" borderId="11" xfId="0" applyFont="1" applyBorder="1" applyAlignment="1">
      <alignment vertical="center" wrapText="1"/>
    </xf>
    <xf numFmtId="0" fontId="9" fillId="0" borderId="9" xfId="0" applyFont="1" applyBorder="1" applyAlignment="1">
      <alignment vertical="center" wrapText="1"/>
    </xf>
    <xf numFmtId="0" fontId="9" fillId="0" borderId="12" xfId="0" applyFont="1" applyBorder="1" applyAlignment="1">
      <alignment vertical="center" wrapText="1"/>
    </xf>
    <xf numFmtId="3" fontId="9" fillId="0" borderId="9" xfId="0" applyNumberFormat="1" applyFont="1" applyBorder="1" applyAlignment="1">
      <alignment horizontal="right" wrapText="1"/>
    </xf>
    <xf numFmtId="2" fontId="1" fillId="0" borderId="5" xfId="0" applyNumberFormat="1" applyFont="1" applyBorder="1" applyAlignment="1">
      <alignment horizontal="right"/>
    </xf>
    <xf numFmtId="10" fontId="22" fillId="0" borderId="0" xfId="0" applyNumberFormat="1" applyFont="1"/>
    <xf numFmtId="3" fontId="22" fillId="0" borderId="0" xfId="5" applyNumberFormat="1" applyFont="1" applyFill="1"/>
    <xf numFmtId="1" fontId="9" fillId="0" borderId="0" xfId="1" applyNumberFormat="1" applyFont="1" applyAlignment="1">
      <alignment horizontal="left" vertical="center"/>
    </xf>
    <xf numFmtId="3" fontId="1" fillId="0" borderId="0" xfId="1" quotePrefix="1" applyNumberFormat="1" applyAlignment="1">
      <alignment horizontal="center" vertical="center"/>
    </xf>
    <xf numFmtId="3" fontId="1" fillId="0" borderId="0" xfId="1" applyNumberFormat="1" applyAlignment="1">
      <alignment vertical="center"/>
    </xf>
    <xf numFmtId="3" fontId="1" fillId="0" borderId="5" xfId="1" applyNumberFormat="1" applyBorder="1" applyAlignment="1">
      <alignment vertical="center"/>
    </xf>
    <xf numFmtId="0" fontId="2" fillId="0" borderId="1" xfId="1" applyFont="1" applyBorder="1" applyAlignment="1">
      <alignment horizontal="center" vertical="top"/>
    </xf>
    <xf numFmtId="0" fontId="2" fillId="0" borderId="10" xfId="1" applyFont="1" applyBorder="1" applyAlignment="1">
      <alignment horizontal="center" vertical="top"/>
    </xf>
    <xf numFmtId="3" fontId="7" fillId="0" borderId="0" xfId="0" applyNumberFormat="1" applyFont="1" applyAlignment="1">
      <alignment horizontal="left" vertical="top" wrapText="1"/>
    </xf>
    <xf numFmtId="4" fontId="9" fillId="0" borderId="1" xfId="1" applyNumberFormat="1" applyFont="1" applyBorder="1" applyAlignment="1">
      <alignment vertical="center"/>
    </xf>
    <xf numFmtId="3" fontId="0" fillId="0" borderId="12" xfId="0" quotePrefix="1" applyNumberFormat="1" applyBorder="1"/>
    <xf numFmtId="3" fontId="0" fillId="0" borderId="5" xfId="0" quotePrefix="1" applyNumberFormat="1" applyBorder="1"/>
    <xf numFmtId="3" fontId="0" fillId="0" borderId="9" xfId="0" quotePrefix="1" applyNumberFormat="1" applyBorder="1"/>
    <xf numFmtId="3" fontId="0" fillId="0" borderId="5" xfId="0" quotePrefix="1" applyNumberFormat="1" applyBorder="1" applyAlignment="1">
      <alignment horizontal="right"/>
    </xf>
    <xf numFmtId="3" fontId="0" fillId="0" borderId="0" xfId="0" quotePrefix="1" applyNumberFormat="1" applyAlignment="1">
      <alignment horizontal="right"/>
    </xf>
    <xf numFmtId="3" fontId="0" fillId="0" borderId="0" xfId="0" applyNumberFormat="1" applyAlignment="1">
      <alignment horizontal="right"/>
    </xf>
    <xf numFmtId="0" fontId="0" fillId="0" borderId="5" xfId="0" applyBorder="1"/>
    <xf numFmtId="0" fontId="0" fillId="0" borderId="9" xfId="0" applyBorder="1"/>
    <xf numFmtId="167" fontId="30" fillId="0" borderId="9" xfId="0" applyNumberFormat="1" applyFont="1" applyBorder="1"/>
    <xf numFmtId="1" fontId="9" fillId="0" borderId="9" xfId="1" applyNumberFormat="1" applyFont="1" applyBorder="1" applyAlignment="1">
      <alignment horizontal="left" vertical="center"/>
    </xf>
    <xf numFmtId="1" fontId="9" fillId="0" borderId="0" xfId="1" applyNumberFormat="1" applyFont="1" applyProtection="1">
      <protection locked="0"/>
    </xf>
    <xf numFmtId="3" fontId="1" fillId="0" borderId="5" xfId="1" quotePrefix="1" applyNumberFormat="1" applyBorder="1" applyAlignment="1">
      <alignment horizontal="right" vertical="center"/>
    </xf>
    <xf numFmtId="3" fontId="1" fillId="0" borderId="9" xfId="1" quotePrefix="1" applyNumberFormat="1" applyBorder="1" applyAlignment="1">
      <alignment horizontal="right" vertical="center"/>
    </xf>
    <xf numFmtId="3" fontId="1" fillId="0" borderId="0" xfId="1" quotePrefix="1" applyNumberFormat="1" applyAlignment="1">
      <alignment horizontal="right" vertical="center"/>
    </xf>
    <xf numFmtId="164" fontId="9" fillId="0" borderId="0" xfId="4" applyNumberFormat="1" applyFont="1" applyFill="1" applyBorder="1" applyAlignment="1">
      <alignment vertical="center"/>
    </xf>
    <xf numFmtId="3" fontId="9" fillId="0" borderId="12" xfId="0" applyNumberFormat="1" applyFont="1" applyBorder="1" applyAlignment="1">
      <alignment vertical="center"/>
    </xf>
    <xf numFmtId="2" fontId="1" fillId="0" borderId="0" xfId="0" applyNumberFormat="1" applyFont="1" applyAlignment="1">
      <alignment horizontal="right"/>
    </xf>
    <xf numFmtId="0" fontId="1" fillId="0" borderId="1" xfId="0" applyFont="1" applyBorder="1" applyAlignment="1">
      <alignment horizontal="right" vertical="center"/>
    </xf>
    <xf numFmtId="16" fontId="9" fillId="0" borderId="1" xfId="0" applyNumberFormat="1" applyFont="1" applyBorder="1" applyAlignment="1">
      <alignment horizontal="center" vertical="center"/>
    </xf>
    <xf numFmtId="0" fontId="1" fillId="2" borderId="0" xfId="1" applyFill="1"/>
    <xf numFmtId="3" fontId="8" fillId="0" borderId="0" xfId="1" applyNumberFormat="1" applyFont="1" applyAlignment="1">
      <alignment horizontal="center"/>
    </xf>
    <xf numFmtId="3" fontId="0" fillId="0" borderId="0" xfId="5" applyNumberFormat="1" applyFont="1"/>
    <xf numFmtId="3" fontId="0" fillId="0" borderId="0" xfId="5" applyNumberFormat="1" applyFont="1" applyFill="1"/>
    <xf numFmtId="3" fontId="28" fillId="0" borderId="0" xfId="0" applyNumberFormat="1" applyFont="1"/>
    <xf numFmtId="3" fontId="9" fillId="0" borderId="12" xfId="0" applyNumberFormat="1" applyFont="1" applyBorder="1"/>
    <xf numFmtId="0" fontId="9" fillId="0" borderId="12" xfId="0" applyFont="1" applyBorder="1" applyAlignment="1">
      <alignment vertical="top"/>
    </xf>
    <xf numFmtId="3" fontId="1" fillId="0" borderId="12" xfId="0" quotePrefix="1" applyNumberFormat="1" applyFont="1" applyBorder="1" applyAlignment="1">
      <alignment horizontal="center"/>
    </xf>
    <xf numFmtId="0" fontId="37" fillId="0" borderId="0" xfId="0" applyFont="1"/>
    <xf numFmtId="0" fontId="19" fillId="0" borderId="0" xfId="0" applyFont="1" applyAlignment="1">
      <alignment horizontal="center" vertical="center"/>
    </xf>
    <xf numFmtId="0" fontId="19" fillId="0" borderId="0" xfId="0" applyFont="1" applyAlignment="1">
      <alignment wrapText="1"/>
    </xf>
    <xf numFmtId="170" fontId="0" fillId="0" borderId="0" xfId="8" applyNumberFormat="1" applyFont="1"/>
    <xf numFmtId="164" fontId="0" fillId="0" borderId="0" xfId="0" applyNumberFormat="1"/>
    <xf numFmtId="1" fontId="5" fillId="0" borderId="0" xfId="0" applyNumberFormat="1" applyFont="1" applyAlignment="1">
      <alignment vertical="top"/>
    </xf>
    <xf numFmtId="0" fontId="0" fillId="0" borderId="0" xfId="0" applyAlignment="1">
      <alignment horizontal="right"/>
    </xf>
    <xf numFmtId="0" fontId="7" fillId="0" borderId="0" xfId="0" quotePrefix="1" applyFont="1" applyAlignment="1">
      <alignment vertical="top"/>
    </xf>
    <xf numFmtId="0" fontId="4" fillId="0" borderId="0" xfId="0" applyFont="1" applyAlignment="1">
      <alignment horizontal="center" vertical="top" wrapText="1"/>
    </xf>
    <xf numFmtId="0" fontId="1" fillId="0" borderId="0" xfId="0" applyFont="1" applyAlignment="1">
      <alignment horizontal="right" vertical="center"/>
    </xf>
    <xf numFmtId="2" fontId="1" fillId="0" borderId="7" xfId="0" applyNumberFormat="1" applyFont="1" applyBorder="1" applyAlignment="1">
      <alignment horizontal="right"/>
    </xf>
    <xf numFmtId="0" fontId="9" fillId="0" borderId="10" xfId="0" applyFont="1" applyBorder="1" applyAlignment="1">
      <alignment horizontal="center" vertical="center"/>
    </xf>
    <xf numFmtId="1" fontId="9" fillId="0" borderId="10" xfId="1" applyNumberFormat="1" applyFont="1" applyBorder="1" applyAlignment="1">
      <alignment horizontal="left" vertical="center"/>
    </xf>
    <xf numFmtId="3" fontId="38" fillId="0" borderId="0" xfId="0" applyNumberFormat="1" applyFont="1" applyAlignment="1">
      <alignment horizontal="right" vertical="top" wrapText="1"/>
    </xf>
    <xf numFmtId="0" fontId="39" fillId="0" borderId="0" xfId="0" applyFont="1" applyAlignment="1">
      <alignment horizontal="left" vertical="top" wrapText="1"/>
    </xf>
    <xf numFmtId="0" fontId="38" fillId="0" borderId="0" xfId="0" applyFont="1" applyAlignment="1">
      <alignment horizontal="right" vertical="top" wrapText="1"/>
    </xf>
    <xf numFmtId="3" fontId="9" fillId="0" borderId="1" xfId="1" applyNumberFormat="1" applyFont="1" applyBorder="1"/>
    <xf numFmtId="3" fontId="1" fillId="0" borderId="1" xfId="1" quotePrefix="1" applyNumberFormat="1" applyBorder="1" applyAlignment="1">
      <alignment horizontal="right" vertical="center"/>
    </xf>
    <xf numFmtId="3" fontId="1" fillId="0" borderId="10" xfId="1" quotePrefix="1" applyNumberFormat="1" applyBorder="1" applyAlignment="1">
      <alignment horizontal="right" vertical="center"/>
    </xf>
    <xf numFmtId="0" fontId="9" fillId="0" borderId="9" xfId="0" applyFont="1" applyBorder="1"/>
    <xf numFmtId="164" fontId="9" fillId="0" borderId="9" xfId="4" applyNumberFormat="1" applyFont="1" applyFill="1" applyBorder="1" applyAlignment="1">
      <alignment vertical="center"/>
    </xf>
    <xf numFmtId="164" fontId="9" fillId="0" borderId="10" xfId="0" applyNumberFormat="1" applyFont="1" applyBorder="1" applyAlignment="1">
      <alignment vertical="center"/>
    </xf>
    <xf numFmtId="164" fontId="9" fillId="0" borderId="10" xfId="4" applyNumberFormat="1" applyFont="1" applyFill="1" applyBorder="1" applyAlignment="1">
      <alignment vertical="center"/>
    </xf>
    <xf numFmtId="3" fontId="0" fillId="0" borderId="1" xfId="0" quotePrefix="1" applyNumberFormat="1" applyBorder="1"/>
    <xf numFmtId="0" fontId="37" fillId="0" borderId="1" xfId="0" applyFont="1" applyBorder="1"/>
    <xf numFmtId="3" fontId="0" fillId="0" borderId="1" xfId="0" applyNumberFormat="1" applyBorder="1"/>
    <xf numFmtId="3" fontId="0" fillId="0" borderId="10" xfId="0" quotePrefix="1" applyNumberFormat="1" applyBorder="1"/>
    <xf numFmtId="1" fontId="0" fillId="0" borderId="10" xfId="0" applyNumberFormat="1" applyBorder="1"/>
    <xf numFmtId="3" fontId="0" fillId="0" borderId="14" xfId="0" quotePrefix="1" applyNumberFormat="1" applyBorder="1"/>
    <xf numFmtId="0" fontId="1" fillId="0" borderId="1" xfId="0" applyFont="1" applyBorder="1" applyAlignment="1">
      <alignment horizontal="center" wrapText="1"/>
    </xf>
    <xf numFmtId="0" fontId="1" fillId="0" borderId="0" xfId="0" applyFont="1" applyAlignment="1">
      <alignment horizontal="center" wrapText="1"/>
    </xf>
    <xf numFmtId="1" fontId="9" fillId="0" borderId="10" xfId="0" applyNumberFormat="1" applyFont="1" applyBorder="1" applyAlignment="1">
      <alignment horizontal="right" vertical="center"/>
    </xf>
    <xf numFmtId="3" fontId="40" fillId="0" borderId="1" xfId="0" applyNumberFormat="1" applyFont="1" applyBorder="1"/>
    <xf numFmtId="0" fontId="41" fillId="0" borderId="0" xfId="0" applyFont="1"/>
    <xf numFmtId="169" fontId="0" fillId="0" borderId="7" xfId="3" applyNumberFormat="1" applyFont="1" applyBorder="1"/>
    <xf numFmtId="170" fontId="0" fillId="0" borderId="0" xfId="5" applyNumberFormat="1" applyFont="1"/>
    <xf numFmtId="0" fontId="27" fillId="0" borderId="0" xfId="0" applyFont="1" applyAlignment="1">
      <alignment horizontal="left" wrapText="1"/>
    </xf>
    <xf numFmtId="3" fontId="9" fillId="0" borderId="7" xfId="1" applyNumberFormat="1" applyFont="1" applyBorder="1" applyAlignment="1">
      <alignment horizontal="right" vertical="center"/>
    </xf>
    <xf numFmtId="3" fontId="9" fillId="0" borderId="1" xfId="1" applyNumberFormat="1" applyFont="1" applyBorder="1" applyAlignment="1">
      <alignment horizontal="right" vertical="center"/>
    </xf>
    <xf numFmtId="3" fontId="9" fillId="0" borderId="10" xfId="1" applyNumberFormat="1" applyFont="1" applyBorder="1" applyAlignment="1">
      <alignment horizontal="right" vertical="center"/>
    </xf>
    <xf numFmtId="1" fontId="9" fillId="0" borderId="9" xfId="1" applyNumberFormat="1" applyFont="1" applyBorder="1" applyProtection="1">
      <protection locked="0"/>
    </xf>
    <xf numFmtId="1" fontId="9" fillId="0" borderId="1" xfId="1" applyNumberFormat="1" applyFont="1" applyBorder="1" applyProtection="1">
      <protection locked="0"/>
    </xf>
    <xf numFmtId="3" fontId="1" fillId="0" borderId="7" xfId="1" quotePrefix="1" applyNumberFormat="1" applyBorder="1" applyAlignment="1">
      <alignment horizontal="right" vertical="center"/>
    </xf>
    <xf numFmtId="0" fontId="9" fillId="0" borderId="1" xfId="0" applyFont="1" applyBorder="1"/>
    <xf numFmtId="3" fontId="9" fillId="0" borderId="10" xfId="0" applyNumberFormat="1" applyFont="1" applyBorder="1" applyAlignment="1">
      <alignment vertical="center"/>
    </xf>
    <xf numFmtId="3" fontId="9" fillId="0" borderId="7" xfId="0" applyNumberFormat="1" applyFont="1" applyBorder="1" applyAlignment="1">
      <alignment vertical="center"/>
    </xf>
    <xf numFmtId="3" fontId="0" fillId="0" borderId="1" xfId="0" quotePrefix="1" applyNumberFormat="1" applyBorder="1" applyAlignment="1">
      <alignment horizontal="right"/>
    </xf>
    <xf numFmtId="0" fontId="44" fillId="0" borderId="0" xfId="1" applyFont="1"/>
    <xf numFmtId="165" fontId="9" fillId="0" borderId="10" xfId="1" applyNumberFormat="1" applyFont="1" applyBorder="1" applyAlignment="1">
      <alignment vertical="center"/>
    </xf>
    <xf numFmtId="3" fontId="1" fillId="0" borderId="12" xfId="0" quotePrefix="1" applyNumberFormat="1" applyFont="1" applyBorder="1" applyAlignment="1">
      <alignment horizontal="right"/>
    </xf>
    <xf numFmtId="0" fontId="17" fillId="0" borderId="0" xfId="1" applyFont="1" applyAlignment="1">
      <alignment horizontal="left" vertical="top" wrapText="1"/>
    </xf>
    <xf numFmtId="0" fontId="42" fillId="0" borderId="0" xfId="1" applyFont="1" applyAlignment="1">
      <alignment vertical="top" wrapText="1"/>
    </xf>
    <xf numFmtId="3" fontId="8" fillId="0" borderId="5" xfId="1" applyNumberFormat="1" applyFont="1" applyBorder="1" applyAlignment="1">
      <alignment vertical="center" wrapText="1"/>
    </xf>
    <xf numFmtId="3" fontId="8" fillId="0" borderId="0" xfId="1" applyNumberFormat="1" applyFont="1" applyAlignment="1">
      <alignment vertical="center" wrapText="1"/>
    </xf>
    <xf numFmtId="3" fontId="7" fillId="0" borderId="0" xfId="1" applyNumberFormat="1" applyFont="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Alignment="1">
      <alignment horizontal="left" vertical="top" wrapText="1"/>
    </xf>
    <xf numFmtId="3" fontId="8" fillId="0" borderId="0" xfId="1" applyNumberFormat="1" applyFont="1" applyAlignment="1">
      <alignment horizontal="center" wrapText="1"/>
    </xf>
    <xf numFmtId="0" fontId="9" fillId="0" borderId="0" xfId="1" applyFont="1" applyAlignment="1">
      <alignment wrapText="1"/>
    </xf>
    <xf numFmtId="0" fontId="9" fillId="0" borderId="1" xfId="1" applyFont="1" applyBorder="1" applyAlignment="1">
      <alignment wrapText="1"/>
    </xf>
    <xf numFmtId="0" fontId="8" fillId="0" borderId="9" xfId="1" applyFont="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1" fontId="5" fillId="0" borderId="0" xfId="1" applyNumberFormat="1" applyFont="1" applyAlignment="1" applyProtection="1">
      <alignment vertical="center" wrapText="1"/>
      <protection locked="0"/>
    </xf>
    <xf numFmtId="0" fontId="7" fillId="0" borderId="0" xfId="1" applyFont="1" applyAlignment="1">
      <alignment vertical="center" wrapText="1"/>
    </xf>
    <xf numFmtId="1" fontId="5" fillId="0" borderId="0" xfId="1" applyNumberFormat="1" applyFont="1" applyAlignment="1">
      <alignment horizontal="left" vertical="top" wrapText="1"/>
    </xf>
    <xf numFmtId="0" fontId="1" fillId="0" borderId="0" xfId="1" applyAlignment="1">
      <alignment vertical="top" wrapText="1"/>
    </xf>
    <xf numFmtId="3" fontId="8" fillId="0" borderId="0" xfId="1" applyNumberFormat="1" applyFont="1" applyAlignment="1">
      <alignment horizontal="center" vertical="center" wrapText="1"/>
    </xf>
    <xf numFmtId="3" fontId="8" fillId="0" borderId="1" xfId="1" applyNumberFormat="1" applyFont="1" applyBorder="1" applyAlignment="1">
      <alignment horizontal="center" vertical="center" wrapText="1"/>
    </xf>
    <xf numFmtId="3" fontId="8" fillId="0" borderId="0" xfId="1" applyNumberFormat="1" applyFont="1" applyAlignment="1">
      <alignment horizontal="center" vertical="center"/>
    </xf>
    <xf numFmtId="3" fontId="8" fillId="0" borderId="1" xfId="1" applyNumberFormat="1" applyFont="1" applyBorder="1" applyAlignment="1">
      <alignment horizontal="center" vertical="center"/>
    </xf>
    <xf numFmtId="3" fontId="8" fillId="0" borderId="5" xfId="1" applyNumberFormat="1" applyFont="1" applyBorder="1" applyAlignment="1">
      <alignment horizontal="center" vertical="center"/>
    </xf>
    <xf numFmtId="3" fontId="8" fillId="0" borderId="7" xfId="1" applyNumberFormat="1" applyFont="1" applyBorder="1" applyAlignment="1">
      <alignment horizontal="center" vertical="center"/>
    </xf>
    <xf numFmtId="1" fontId="8" fillId="0" borderId="12" xfId="1" applyNumberFormat="1" applyFont="1" applyBorder="1" applyAlignment="1">
      <alignment horizontal="center" vertical="center"/>
    </xf>
    <xf numFmtId="1" fontId="8" fillId="0" borderId="14" xfId="1" applyNumberFormat="1" applyFont="1" applyBorder="1" applyAlignment="1">
      <alignment horizontal="center" vertical="center"/>
    </xf>
    <xf numFmtId="3" fontId="8" fillId="0" borderId="9" xfId="1" applyNumberFormat="1" applyFont="1" applyBorder="1" applyAlignment="1">
      <alignment horizontal="center" vertical="center"/>
    </xf>
    <xf numFmtId="3" fontId="8" fillId="0" borderId="10" xfId="1" applyNumberFormat="1" applyFont="1" applyBorder="1" applyAlignment="1">
      <alignment horizontal="center" vertical="center"/>
    </xf>
    <xf numFmtId="3" fontId="8" fillId="0" borderId="6" xfId="1" applyNumberFormat="1" applyFont="1" applyBorder="1" applyAlignment="1">
      <alignment horizontal="center" vertical="center"/>
    </xf>
    <xf numFmtId="3" fontId="9" fillId="0" borderId="3" xfId="1" applyNumberFormat="1" applyFont="1" applyBorder="1" applyAlignment="1">
      <alignment horizontal="center" vertical="center"/>
    </xf>
    <xf numFmtId="3" fontId="9" fillId="0" borderId="8" xfId="1" applyNumberFormat="1" applyFont="1" applyBorder="1" applyAlignment="1">
      <alignment horizontal="center" vertical="center"/>
    </xf>
    <xf numFmtId="3" fontId="9" fillId="0" borderId="4" xfId="1" applyNumberFormat="1" applyFont="1" applyBorder="1" applyAlignment="1">
      <alignment horizontal="center" vertical="center"/>
    </xf>
    <xf numFmtId="3" fontId="9" fillId="0" borderId="2" xfId="1" applyNumberFormat="1" applyFont="1" applyBorder="1" applyAlignment="1">
      <alignment horizontal="center" vertical="center"/>
    </xf>
    <xf numFmtId="3" fontId="9" fillId="0" borderId="11" xfId="1" applyNumberFormat="1" applyFont="1" applyBorder="1" applyAlignment="1">
      <alignment horizontal="center" vertical="center"/>
    </xf>
    <xf numFmtId="3" fontId="9" fillId="0" borderId="7" xfId="1" applyNumberFormat="1" applyFont="1" applyBorder="1" applyAlignment="1">
      <alignment horizontal="center" vertical="center"/>
    </xf>
    <xf numFmtId="3" fontId="9" fillId="0" borderId="1" xfId="1" applyNumberFormat="1" applyFont="1" applyBorder="1" applyAlignment="1">
      <alignment horizontal="center" vertical="center"/>
    </xf>
    <xf numFmtId="3" fontId="9" fillId="0" borderId="10" xfId="1" applyNumberFormat="1" applyFont="1" applyBorder="1" applyAlignment="1">
      <alignment horizontal="center" vertical="center"/>
    </xf>
    <xf numFmtId="1" fontId="9" fillId="0" borderId="13" xfId="1" applyNumberFormat="1" applyFont="1" applyBorder="1" applyAlignment="1" applyProtection="1">
      <alignment horizontal="center"/>
      <protection locked="0"/>
    </xf>
    <xf numFmtId="1" fontId="9" fillId="0" borderId="14" xfId="1" applyNumberFormat="1" applyFont="1" applyBorder="1" applyAlignment="1" applyProtection="1">
      <alignment horizontal="center"/>
      <protection locked="0"/>
    </xf>
    <xf numFmtId="0" fontId="27" fillId="0" borderId="0" xfId="0" applyFont="1" applyAlignment="1">
      <alignment horizontal="center" wrapText="1"/>
    </xf>
    <xf numFmtId="1" fontId="4" fillId="0" borderId="0" xfId="1" applyNumberFormat="1" applyFont="1" applyAlignment="1">
      <alignment horizontal="left" vertical="top" wrapText="1"/>
    </xf>
    <xf numFmtId="1" fontId="16" fillId="0" borderId="0" xfId="1" applyNumberFormat="1" applyFont="1" applyAlignment="1">
      <alignment vertical="top" wrapText="1"/>
    </xf>
    <xf numFmtId="3" fontId="15" fillId="0" borderId="0" xfId="1" applyNumberFormat="1" applyFont="1" applyAlignment="1">
      <alignment vertical="center" wrapText="1"/>
    </xf>
    <xf numFmtId="0" fontId="27"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7" fillId="0" borderId="0" xfId="0" applyFont="1" applyAlignment="1">
      <alignment horizontal="center"/>
    </xf>
    <xf numFmtId="0" fontId="42" fillId="0" borderId="0" xfId="0" applyFont="1" applyAlignment="1">
      <alignment horizontal="center"/>
    </xf>
    <xf numFmtId="3" fontId="7" fillId="0" borderId="0" xfId="0" applyNumberFormat="1" applyFont="1" applyAlignment="1">
      <alignment horizontal="left" vertical="top" wrapText="1"/>
    </xf>
    <xf numFmtId="0" fontId="0" fillId="0" borderId="0" xfId="0" applyAlignment="1">
      <alignment wrapText="1"/>
    </xf>
    <xf numFmtId="0" fontId="16" fillId="0" borderId="0" xfId="0" applyFont="1" applyAlignment="1">
      <alignment wrapText="1"/>
    </xf>
    <xf numFmtId="0" fontId="8" fillId="0" borderId="4" xfId="0" applyFont="1" applyBorder="1" applyAlignment="1">
      <alignment horizontal="center" wrapText="1"/>
    </xf>
    <xf numFmtId="0" fontId="8" fillId="0" borderId="2" xfId="0" applyFont="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Border="1" applyAlignment="1">
      <alignment horizontal="center" wrapText="1"/>
    </xf>
    <xf numFmtId="0" fontId="8" fillId="0" borderId="10" xfId="0" applyFont="1" applyBorder="1" applyAlignment="1">
      <alignment wrapText="1"/>
    </xf>
    <xf numFmtId="0" fontId="4" fillId="0" borderId="0" xfId="0" applyFont="1"/>
    <xf numFmtId="1" fontId="7" fillId="0" borderId="0" xfId="0" applyNumberFormat="1" applyFont="1" applyAlignment="1">
      <alignment horizontal="left" wrapText="1"/>
    </xf>
    <xf numFmtId="1" fontId="15" fillId="0" borderId="0" xfId="0" applyNumberFormat="1" applyFont="1" applyAlignment="1">
      <alignment horizontal="left" wrapText="1"/>
    </xf>
    <xf numFmtId="1" fontId="5" fillId="0" borderId="0" xfId="0" applyNumberFormat="1" applyFont="1" applyAlignment="1">
      <alignment wrapText="1"/>
    </xf>
    <xf numFmtId="0" fontId="7" fillId="0" borderId="0" xfId="0" applyFont="1"/>
    <xf numFmtId="0" fontId="7" fillId="0" borderId="0" xfId="0" applyFont="1" applyAlignment="1">
      <alignment horizontal="left" wrapText="1"/>
    </xf>
    <xf numFmtId="0" fontId="25" fillId="0" borderId="0" xfId="1" applyFont="1"/>
    <xf numFmtId="0" fontId="0" fillId="0" borderId="0" xfId="0" applyAlignment="1">
      <alignment horizontal="left"/>
    </xf>
    <xf numFmtId="0" fontId="15" fillId="0" borderId="0" xfId="0" applyFont="1" applyAlignment="1">
      <alignment wrapText="1"/>
    </xf>
    <xf numFmtId="0" fontId="5" fillId="0" borderId="0" xfId="0" applyFont="1" applyAlignment="1">
      <alignment horizontal="left" wrapText="1"/>
    </xf>
    <xf numFmtId="0" fontId="4" fillId="0" borderId="1" xfId="0" applyFont="1" applyBorder="1" applyAlignment="1">
      <alignment horizontal="left" vertical="top"/>
    </xf>
    <xf numFmtId="0" fontId="7" fillId="0" borderId="0" xfId="0" applyFont="1" applyAlignment="1">
      <alignment vertical="center" wrapText="1"/>
    </xf>
    <xf numFmtId="0" fontId="15" fillId="0" borderId="0" xfId="0" applyFont="1" applyAlignment="1">
      <alignment vertical="center" wrapText="1"/>
    </xf>
    <xf numFmtId="0" fontId="7" fillId="0" borderId="0" xfId="0" applyFont="1" applyAlignment="1">
      <alignment horizontal="left" vertical="center"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1" xfId="0" applyFont="1" applyBorder="1" applyAlignment="1">
      <alignment horizontal="left" vertical="top" wrapText="1"/>
    </xf>
  </cellXfs>
  <cellStyles count="9">
    <cellStyle name="Comma" xfId="8" builtinId="3"/>
    <cellStyle name="Comma 2" xfId="2" xr:uid="{00000000-0005-0000-0000-000001000000}"/>
    <cellStyle name="Comma 2 2" xfId="5" xr:uid="{00000000-0005-0000-0000-000002000000}"/>
    <cellStyle name="Currency" xfId="3" builtinId="4"/>
    <cellStyle name="Normal" xfId="0" builtinId="0"/>
    <cellStyle name="Normal 2" xfId="1" xr:uid="{00000000-0005-0000-0000-000005000000}"/>
    <cellStyle name="Normal 3" xfId="6" xr:uid="{00000000-0005-0000-0000-000006000000}"/>
    <cellStyle name="Percent" xfId="4" builtinId="5"/>
    <cellStyle name="Percent 2" xfId="7" xr:uid="{00000000-0005-0000-0000-00000800000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Average Daily Production per Well by Region, 1960-2023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P1'!$B$3</c:f>
              <c:strCache>
                <c:ptCount val="1"/>
                <c:pt idx="0">
                  <c:v>North</c:v>
                </c:pt>
              </c:strCache>
            </c:strRef>
          </c:tx>
          <c:spPr>
            <a:ln w="28575" cap="rnd">
              <a:solidFill>
                <a:schemeClr val="accent2"/>
              </a:solidFill>
              <a:round/>
            </a:ln>
            <a:effectLst/>
          </c:spPr>
          <c:marker>
            <c:symbol val="none"/>
          </c:marker>
          <c:cat>
            <c:numRef>
              <c:f>'Table P1'!$A$4:$A$67</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P1'!$B$4:$B$67</c:f>
              <c:numCache>
                <c:formatCode>0.0</c:formatCode>
                <c:ptCount val="64"/>
                <c:pt idx="0">
                  <c:v>4.2</c:v>
                </c:pt>
                <c:pt idx="1">
                  <c:v>4.7</c:v>
                </c:pt>
                <c:pt idx="2">
                  <c:v>4.5</c:v>
                </c:pt>
                <c:pt idx="3">
                  <c:v>4.9000000000000004</c:v>
                </c:pt>
                <c:pt idx="4">
                  <c:v>7.4</c:v>
                </c:pt>
                <c:pt idx="5">
                  <c:v>7.1</c:v>
                </c:pt>
                <c:pt idx="6">
                  <c:v>9.5</c:v>
                </c:pt>
                <c:pt idx="7">
                  <c:v>8.8000000000000007</c:v>
                </c:pt>
                <c:pt idx="8">
                  <c:v>9.9</c:v>
                </c:pt>
                <c:pt idx="9">
                  <c:v>11.3</c:v>
                </c:pt>
                <c:pt idx="10">
                  <c:v>11.6</c:v>
                </c:pt>
                <c:pt idx="11">
                  <c:v>11.3</c:v>
                </c:pt>
                <c:pt idx="12">
                  <c:v>9.8000000000000007</c:v>
                </c:pt>
                <c:pt idx="13">
                  <c:v>9.5</c:v>
                </c:pt>
                <c:pt idx="14">
                  <c:v>8.3000000000000007</c:v>
                </c:pt>
                <c:pt idx="15">
                  <c:v>6</c:v>
                </c:pt>
                <c:pt idx="16">
                  <c:v>5.8</c:v>
                </c:pt>
                <c:pt idx="17">
                  <c:v>5.6</c:v>
                </c:pt>
                <c:pt idx="18">
                  <c:v>4.9000000000000004</c:v>
                </c:pt>
                <c:pt idx="19">
                  <c:v>4.5999999999999996</c:v>
                </c:pt>
                <c:pt idx="20">
                  <c:v>4.3</c:v>
                </c:pt>
                <c:pt idx="21">
                  <c:v>4.3</c:v>
                </c:pt>
                <c:pt idx="22">
                  <c:v>4.0999999999999996</c:v>
                </c:pt>
                <c:pt idx="23">
                  <c:v>3.7</c:v>
                </c:pt>
                <c:pt idx="24">
                  <c:v>3.9</c:v>
                </c:pt>
                <c:pt idx="25">
                  <c:v>3.3</c:v>
                </c:pt>
                <c:pt idx="26">
                  <c:v>2.9</c:v>
                </c:pt>
                <c:pt idx="27">
                  <c:v>2.9</c:v>
                </c:pt>
                <c:pt idx="28">
                  <c:v>2.7</c:v>
                </c:pt>
                <c:pt idx="29">
                  <c:v>2.6</c:v>
                </c:pt>
                <c:pt idx="30">
                  <c:v>2.6</c:v>
                </c:pt>
                <c:pt idx="31">
                  <c:v>2.7</c:v>
                </c:pt>
                <c:pt idx="32">
                  <c:v>2.6</c:v>
                </c:pt>
                <c:pt idx="33" formatCode="General">
                  <c:v>2.4</c:v>
                </c:pt>
                <c:pt idx="34">
                  <c:v>2.4</c:v>
                </c:pt>
                <c:pt idx="35">
                  <c:v>2.2999999999999998</c:v>
                </c:pt>
                <c:pt idx="36">
                  <c:v>3.2</c:v>
                </c:pt>
                <c:pt idx="37">
                  <c:v>3.2</c:v>
                </c:pt>
                <c:pt idx="38">
                  <c:v>3.1</c:v>
                </c:pt>
                <c:pt idx="39">
                  <c:v>3.1</c:v>
                </c:pt>
                <c:pt idx="40">
                  <c:v>2.9</c:v>
                </c:pt>
                <c:pt idx="41">
                  <c:v>2.7</c:v>
                </c:pt>
                <c:pt idx="42">
                  <c:v>2.6</c:v>
                </c:pt>
                <c:pt idx="43">
                  <c:v>2.6</c:v>
                </c:pt>
                <c:pt idx="44">
                  <c:v>2.5</c:v>
                </c:pt>
                <c:pt idx="45">
                  <c:v>2.4</c:v>
                </c:pt>
                <c:pt idx="46">
                  <c:v>2.4</c:v>
                </c:pt>
                <c:pt idx="47">
                  <c:v>2.5</c:v>
                </c:pt>
                <c:pt idx="48">
                  <c:v>2.4</c:v>
                </c:pt>
                <c:pt idx="49">
                  <c:v>2.2999999999999998</c:v>
                </c:pt>
                <c:pt idx="50">
                  <c:v>2.2999999999999998</c:v>
                </c:pt>
                <c:pt idx="51">
                  <c:v>2.4</c:v>
                </c:pt>
                <c:pt idx="52">
                  <c:v>2.2000000000000002</c:v>
                </c:pt>
                <c:pt idx="53">
                  <c:v>2.1</c:v>
                </c:pt>
                <c:pt idx="54">
                  <c:v>2</c:v>
                </c:pt>
                <c:pt idx="55">
                  <c:v>1.9</c:v>
                </c:pt>
                <c:pt idx="56">
                  <c:v>1.8</c:v>
                </c:pt>
                <c:pt idx="57">
                  <c:v>1.7</c:v>
                </c:pt>
                <c:pt idx="58">
                  <c:v>1.7</c:v>
                </c:pt>
                <c:pt idx="59">
                  <c:v>1.7</c:v>
                </c:pt>
                <c:pt idx="60">
                  <c:v>1.6</c:v>
                </c:pt>
                <c:pt idx="61">
                  <c:v>1.8</c:v>
                </c:pt>
                <c:pt idx="62">
                  <c:v>1.8</c:v>
                </c:pt>
                <c:pt idx="63">
                  <c:v>1.8</c:v>
                </c:pt>
              </c:numCache>
            </c:numRef>
          </c:val>
          <c:smooth val="0"/>
          <c:extLst>
            <c:ext xmlns:c16="http://schemas.microsoft.com/office/drawing/2014/chart" uri="{C3380CC4-5D6E-409C-BE32-E72D297353CC}">
              <c16:uniqueId val="{00000001-4BE5-4786-BB12-65FC6CF483D3}"/>
            </c:ext>
          </c:extLst>
        </c:ser>
        <c:ser>
          <c:idx val="2"/>
          <c:order val="1"/>
          <c:tx>
            <c:strRef>
              <c:f>'Table P1'!$C$3</c:f>
              <c:strCache>
                <c:ptCount val="1"/>
                <c:pt idx="0">
                  <c:v>Central</c:v>
                </c:pt>
              </c:strCache>
            </c:strRef>
          </c:tx>
          <c:spPr>
            <a:ln w="28575" cap="rnd">
              <a:solidFill>
                <a:schemeClr val="accent3"/>
              </a:solidFill>
              <a:round/>
            </a:ln>
            <a:effectLst/>
          </c:spPr>
          <c:marker>
            <c:symbol val="none"/>
          </c:marker>
          <c:cat>
            <c:numRef>
              <c:f>'Table P1'!$A$4:$A$67</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P1'!$C$4:$C$67</c:f>
              <c:numCache>
                <c:formatCode>0.0</c:formatCode>
                <c:ptCount val="64"/>
                <c:pt idx="0">
                  <c:v>52.3</c:v>
                </c:pt>
                <c:pt idx="1">
                  <c:v>53.8</c:v>
                </c:pt>
                <c:pt idx="2">
                  <c:v>43.4</c:v>
                </c:pt>
                <c:pt idx="3">
                  <c:v>34.799999999999997</c:v>
                </c:pt>
                <c:pt idx="4">
                  <c:v>28.8</c:v>
                </c:pt>
                <c:pt idx="5">
                  <c:v>25.5</c:v>
                </c:pt>
                <c:pt idx="6">
                  <c:v>24.7</c:v>
                </c:pt>
                <c:pt idx="7">
                  <c:v>27.5</c:v>
                </c:pt>
                <c:pt idx="8">
                  <c:v>26.4</c:v>
                </c:pt>
                <c:pt idx="9">
                  <c:v>22.6</c:v>
                </c:pt>
                <c:pt idx="10">
                  <c:v>26.2</c:v>
                </c:pt>
                <c:pt idx="11">
                  <c:v>29.4</c:v>
                </c:pt>
                <c:pt idx="12">
                  <c:v>34.4</c:v>
                </c:pt>
                <c:pt idx="13">
                  <c:v>36.200000000000003</c:v>
                </c:pt>
                <c:pt idx="14">
                  <c:v>34.200000000000003</c:v>
                </c:pt>
                <c:pt idx="15">
                  <c:v>35.799999999999997</c:v>
                </c:pt>
                <c:pt idx="16">
                  <c:v>35.200000000000003</c:v>
                </c:pt>
                <c:pt idx="17">
                  <c:v>29.4</c:v>
                </c:pt>
                <c:pt idx="18">
                  <c:v>26.4</c:v>
                </c:pt>
                <c:pt idx="19">
                  <c:v>24.4</c:v>
                </c:pt>
                <c:pt idx="20">
                  <c:v>19.899999999999999</c:v>
                </c:pt>
                <c:pt idx="21">
                  <c:v>20</c:v>
                </c:pt>
                <c:pt idx="22">
                  <c:v>16.5</c:v>
                </c:pt>
                <c:pt idx="23">
                  <c:v>14</c:v>
                </c:pt>
                <c:pt idx="24">
                  <c:v>15.9</c:v>
                </c:pt>
                <c:pt idx="25">
                  <c:v>12.3</c:v>
                </c:pt>
                <c:pt idx="26">
                  <c:v>14.4</c:v>
                </c:pt>
                <c:pt idx="27">
                  <c:v>13.9</c:v>
                </c:pt>
                <c:pt idx="28">
                  <c:v>13</c:v>
                </c:pt>
                <c:pt idx="29">
                  <c:v>12.8</c:v>
                </c:pt>
                <c:pt idx="30">
                  <c:v>12.3</c:v>
                </c:pt>
                <c:pt idx="31">
                  <c:v>12.3</c:v>
                </c:pt>
                <c:pt idx="32">
                  <c:v>11.7</c:v>
                </c:pt>
                <c:pt idx="33">
                  <c:v>10.1</c:v>
                </c:pt>
                <c:pt idx="34">
                  <c:v>9.6</c:v>
                </c:pt>
                <c:pt idx="35">
                  <c:v>11.4</c:v>
                </c:pt>
                <c:pt idx="36">
                  <c:v>13.7</c:v>
                </c:pt>
                <c:pt idx="37">
                  <c:v>13.5</c:v>
                </c:pt>
                <c:pt idx="38">
                  <c:v>12.7</c:v>
                </c:pt>
                <c:pt idx="39">
                  <c:v>11.5</c:v>
                </c:pt>
                <c:pt idx="40">
                  <c:v>11.2</c:v>
                </c:pt>
                <c:pt idx="41">
                  <c:v>10.4</c:v>
                </c:pt>
                <c:pt idx="42">
                  <c:v>10.7</c:v>
                </c:pt>
                <c:pt idx="43">
                  <c:v>9.5</c:v>
                </c:pt>
                <c:pt idx="44">
                  <c:v>9</c:v>
                </c:pt>
                <c:pt idx="45">
                  <c:v>8.6</c:v>
                </c:pt>
                <c:pt idx="46">
                  <c:v>8.1999999999999993</c:v>
                </c:pt>
                <c:pt idx="47">
                  <c:v>8.1999999999999993</c:v>
                </c:pt>
                <c:pt idx="48">
                  <c:v>8.1</c:v>
                </c:pt>
                <c:pt idx="49">
                  <c:v>8.5</c:v>
                </c:pt>
                <c:pt idx="50">
                  <c:v>8.6</c:v>
                </c:pt>
                <c:pt idx="51">
                  <c:v>8.1</c:v>
                </c:pt>
                <c:pt idx="52">
                  <c:v>8.6999999999999993</c:v>
                </c:pt>
                <c:pt idx="53">
                  <c:v>8.1</c:v>
                </c:pt>
                <c:pt idx="54">
                  <c:v>8.1</c:v>
                </c:pt>
                <c:pt idx="55">
                  <c:v>7.6</c:v>
                </c:pt>
                <c:pt idx="56">
                  <c:v>7.4</c:v>
                </c:pt>
                <c:pt idx="57">
                  <c:v>7.2</c:v>
                </c:pt>
                <c:pt idx="58">
                  <c:v>7.4</c:v>
                </c:pt>
                <c:pt idx="59">
                  <c:v>7.2</c:v>
                </c:pt>
                <c:pt idx="60">
                  <c:v>5.9</c:v>
                </c:pt>
                <c:pt idx="61">
                  <c:v>6.5</c:v>
                </c:pt>
                <c:pt idx="62">
                  <c:v>6.9</c:v>
                </c:pt>
                <c:pt idx="63">
                  <c:v>5.4</c:v>
                </c:pt>
              </c:numCache>
            </c:numRef>
          </c:val>
          <c:smooth val="0"/>
          <c:extLst>
            <c:ext xmlns:c16="http://schemas.microsoft.com/office/drawing/2014/chart" uri="{C3380CC4-5D6E-409C-BE32-E72D297353CC}">
              <c16:uniqueId val="{00000002-4BE5-4786-BB12-65FC6CF483D3}"/>
            </c:ext>
          </c:extLst>
        </c:ser>
        <c:ser>
          <c:idx val="3"/>
          <c:order val="2"/>
          <c:tx>
            <c:strRef>
              <c:f>'Table P1'!$D$3</c:f>
              <c:strCache>
                <c:ptCount val="1"/>
                <c:pt idx="0">
                  <c:v>South
Central</c:v>
                </c:pt>
              </c:strCache>
            </c:strRef>
          </c:tx>
          <c:spPr>
            <a:ln w="28575" cap="rnd">
              <a:solidFill>
                <a:schemeClr val="accent4"/>
              </a:solidFill>
              <a:round/>
            </a:ln>
            <a:effectLst/>
          </c:spPr>
          <c:marker>
            <c:symbol val="none"/>
          </c:marker>
          <c:cat>
            <c:numRef>
              <c:f>'Table P1'!$A$4:$A$67</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P1'!$D$4:$D$67</c:f>
              <c:numCache>
                <c:formatCode>0.0</c:formatCode>
                <c:ptCount val="64"/>
                <c:pt idx="0">
                  <c:v>88.1</c:v>
                </c:pt>
                <c:pt idx="1">
                  <c:v>97.9</c:v>
                </c:pt>
                <c:pt idx="2">
                  <c:v>119.9</c:v>
                </c:pt>
                <c:pt idx="3">
                  <c:v>113.4</c:v>
                </c:pt>
                <c:pt idx="4">
                  <c:v>115.1</c:v>
                </c:pt>
                <c:pt idx="5">
                  <c:v>97.6</c:v>
                </c:pt>
                <c:pt idx="6">
                  <c:v>87.7</c:v>
                </c:pt>
                <c:pt idx="7">
                  <c:v>90.7</c:v>
                </c:pt>
                <c:pt idx="8">
                  <c:v>79.599999999999994</c:v>
                </c:pt>
                <c:pt idx="9">
                  <c:v>69.5</c:v>
                </c:pt>
                <c:pt idx="10">
                  <c:v>69.3</c:v>
                </c:pt>
                <c:pt idx="11">
                  <c:v>57.9</c:v>
                </c:pt>
                <c:pt idx="12">
                  <c:v>57.4</c:v>
                </c:pt>
                <c:pt idx="13">
                  <c:v>50</c:v>
                </c:pt>
                <c:pt idx="14">
                  <c:v>45.6</c:v>
                </c:pt>
                <c:pt idx="15">
                  <c:v>36.1</c:v>
                </c:pt>
                <c:pt idx="16">
                  <c:v>35.1</c:v>
                </c:pt>
                <c:pt idx="17">
                  <c:v>30.4</c:v>
                </c:pt>
                <c:pt idx="18">
                  <c:v>26.1</c:v>
                </c:pt>
                <c:pt idx="19">
                  <c:v>27.7</c:v>
                </c:pt>
                <c:pt idx="20">
                  <c:v>23.2</c:v>
                </c:pt>
                <c:pt idx="21">
                  <c:v>18.899999999999999</c:v>
                </c:pt>
                <c:pt idx="22">
                  <c:v>16</c:v>
                </c:pt>
                <c:pt idx="23">
                  <c:v>14.4</c:v>
                </c:pt>
                <c:pt idx="24">
                  <c:v>15.8</c:v>
                </c:pt>
                <c:pt idx="25">
                  <c:v>16.3</c:v>
                </c:pt>
                <c:pt idx="26">
                  <c:v>24.7</c:v>
                </c:pt>
                <c:pt idx="27">
                  <c:v>17.399999999999999</c:v>
                </c:pt>
                <c:pt idx="28">
                  <c:v>18.899999999999999</c:v>
                </c:pt>
                <c:pt idx="29">
                  <c:v>16.2</c:v>
                </c:pt>
                <c:pt idx="30">
                  <c:v>16.399999999999999</c:v>
                </c:pt>
                <c:pt idx="31">
                  <c:v>17.899999999999999</c:v>
                </c:pt>
                <c:pt idx="32">
                  <c:v>16.5</c:v>
                </c:pt>
                <c:pt idx="33">
                  <c:v>17.399999999999999</c:v>
                </c:pt>
                <c:pt idx="34">
                  <c:v>14.8</c:v>
                </c:pt>
                <c:pt idx="35">
                  <c:v>14.5</c:v>
                </c:pt>
                <c:pt idx="36">
                  <c:v>17.600000000000001</c:v>
                </c:pt>
                <c:pt idx="37">
                  <c:v>15.9</c:v>
                </c:pt>
                <c:pt idx="38">
                  <c:v>15.4</c:v>
                </c:pt>
                <c:pt idx="39">
                  <c:v>17.7</c:v>
                </c:pt>
                <c:pt idx="40">
                  <c:v>18.899999999999999</c:v>
                </c:pt>
                <c:pt idx="41">
                  <c:v>16.3</c:v>
                </c:pt>
                <c:pt idx="42">
                  <c:v>14.5</c:v>
                </c:pt>
                <c:pt idx="43">
                  <c:v>14.3</c:v>
                </c:pt>
                <c:pt idx="44">
                  <c:v>14.1</c:v>
                </c:pt>
                <c:pt idx="45">
                  <c:v>13.8</c:v>
                </c:pt>
                <c:pt idx="46">
                  <c:v>13</c:v>
                </c:pt>
                <c:pt idx="47">
                  <c:v>12.9</c:v>
                </c:pt>
                <c:pt idx="48">
                  <c:v>11.6</c:v>
                </c:pt>
                <c:pt idx="49">
                  <c:v>10.9</c:v>
                </c:pt>
                <c:pt idx="50">
                  <c:v>10.3</c:v>
                </c:pt>
                <c:pt idx="51">
                  <c:v>10.5</c:v>
                </c:pt>
                <c:pt idx="52">
                  <c:v>10.6</c:v>
                </c:pt>
                <c:pt idx="53">
                  <c:v>11.5</c:v>
                </c:pt>
                <c:pt idx="54">
                  <c:v>10.6</c:v>
                </c:pt>
                <c:pt idx="55">
                  <c:v>10.199999999999999</c:v>
                </c:pt>
                <c:pt idx="56">
                  <c:v>11.3</c:v>
                </c:pt>
                <c:pt idx="57">
                  <c:v>10.9</c:v>
                </c:pt>
                <c:pt idx="58">
                  <c:v>10.5</c:v>
                </c:pt>
                <c:pt idx="59">
                  <c:v>10.9</c:v>
                </c:pt>
                <c:pt idx="60">
                  <c:v>11.3</c:v>
                </c:pt>
                <c:pt idx="61">
                  <c:v>10.3</c:v>
                </c:pt>
                <c:pt idx="62">
                  <c:v>9.1</c:v>
                </c:pt>
                <c:pt idx="63">
                  <c:v>8.5</c:v>
                </c:pt>
              </c:numCache>
            </c:numRef>
          </c:val>
          <c:smooth val="0"/>
          <c:extLst>
            <c:ext xmlns:c16="http://schemas.microsoft.com/office/drawing/2014/chart" uri="{C3380CC4-5D6E-409C-BE32-E72D297353CC}">
              <c16:uniqueId val="{00000003-4BE5-4786-BB12-65FC6CF483D3}"/>
            </c:ext>
          </c:extLst>
        </c:ser>
        <c:ser>
          <c:idx val="4"/>
          <c:order val="3"/>
          <c:tx>
            <c:strRef>
              <c:f>'Table P1'!$E$3</c:f>
              <c:strCache>
                <c:ptCount val="1"/>
                <c:pt idx="0">
                  <c:v>Northeastern</c:v>
                </c:pt>
              </c:strCache>
            </c:strRef>
          </c:tx>
          <c:spPr>
            <a:ln w="28575" cap="rnd">
              <a:solidFill>
                <a:schemeClr val="accent5"/>
              </a:solidFill>
              <a:round/>
            </a:ln>
            <a:effectLst/>
          </c:spPr>
          <c:marker>
            <c:symbol val="none"/>
          </c:marker>
          <c:cat>
            <c:numRef>
              <c:f>'Table P1'!$A$4:$A$67</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P1'!$E$4:$E$67</c:f>
              <c:numCache>
                <c:formatCode>0.0</c:formatCode>
                <c:ptCount val="64"/>
                <c:pt idx="0">
                  <c:v>93.9</c:v>
                </c:pt>
                <c:pt idx="1">
                  <c:v>89.3</c:v>
                </c:pt>
                <c:pt idx="2">
                  <c:v>76.3</c:v>
                </c:pt>
                <c:pt idx="3">
                  <c:v>74.400000000000006</c:v>
                </c:pt>
                <c:pt idx="4">
                  <c:v>65.7</c:v>
                </c:pt>
                <c:pt idx="5">
                  <c:v>70.900000000000006</c:v>
                </c:pt>
                <c:pt idx="6">
                  <c:v>73.599999999999994</c:v>
                </c:pt>
                <c:pt idx="7">
                  <c:v>69.900000000000006</c:v>
                </c:pt>
                <c:pt idx="8">
                  <c:v>67.599999999999994</c:v>
                </c:pt>
                <c:pt idx="9">
                  <c:v>66.400000000000006</c:v>
                </c:pt>
                <c:pt idx="10">
                  <c:v>66.8</c:v>
                </c:pt>
                <c:pt idx="11">
                  <c:v>62.4</c:v>
                </c:pt>
                <c:pt idx="12">
                  <c:v>63.3</c:v>
                </c:pt>
                <c:pt idx="13">
                  <c:v>60.8</c:v>
                </c:pt>
                <c:pt idx="14">
                  <c:v>57.4</c:v>
                </c:pt>
                <c:pt idx="15">
                  <c:v>53.4</c:v>
                </c:pt>
                <c:pt idx="16">
                  <c:v>53.8</c:v>
                </c:pt>
                <c:pt idx="17">
                  <c:v>50.8</c:v>
                </c:pt>
                <c:pt idx="18">
                  <c:v>48.9</c:v>
                </c:pt>
                <c:pt idx="19">
                  <c:v>51.2</c:v>
                </c:pt>
                <c:pt idx="20">
                  <c:v>48.7</c:v>
                </c:pt>
                <c:pt idx="21">
                  <c:v>50.6</c:v>
                </c:pt>
                <c:pt idx="22">
                  <c:v>44.2</c:v>
                </c:pt>
                <c:pt idx="23">
                  <c:v>39.6</c:v>
                </c:pt>
                <c:pt idx="24">
                  <c:v>37.9</c:v>
                </c:pt>
                <c:pt idx="25">
                  <c:v>39.1</c:v>
                </c:pt>
                <c:pt idx="26">
                  <c:v>35.4</c:v>
                </c:pt>
                <c:pt idx="27">
                  <c:v>35.1</c:v>
                </c:pt>
                <c:pt idx="28">
                  <c:v>32.6</c:v>
                </c:pt>
                <c:pt idx="29">
                  <c:v>30.8</c:v>
                </c:pt>
                <c:pt idx="30">
                  <c:v>29.5</c:v>
                </c:pt>
                <c:pt idx="31">
                  <c:v>29.4</c:v>
                </c:pt>
                <c:pt idx="32">
                  <c:v>27.8</c:v>
                </c:pt>
                <c:pt idx="33">
                  <c:v>27.9</c:v>
                </c:pt>
                <c:pt idx="34">
                  <c:v>26.6</c:v>
                </c:pt>
                <c:pt idx="35">
                  <c:v>26.9</c:v>
                </c:pt>
                <c:pt idx="36">
                  <c:v>31.8</c:v>
                </c:pt>
                <c:pt idx="37">
                  <c:v>31.4</c:v>
                </c:pt>
                <c:pt idx="38">
                  <c:v>33.6</c:v>
                </c:pt>
                <c:pt idx="39">
                  <c:v>31.6</c:v>
                </c:pt>
                <c:pt idx="40">
                  <c:v>30.4</c:v>
                </c:pt>
                <c:pt idx="41">
                  <c:v>30.9</c:v>
                </c:pt>
                <c:pt idx="42">
                  <c:v>31.9</c:v>
                </c:pt>
                <c:pt idx="43">
                  <c:v>36.700000000000003</c:v>
                </c:pt>
                <c:pt idx="44">
                  <c:v>45.8</c:v>
                </c:pt>
                <c:pt idx="45">
                  <c:v>56.7</c:v>
                </c:pt>
                <c:pt idx="46">
                  <c:v>56.1</c:v>
                </c:pt>
                <c:pt idx="47">
                  <c:v>49.2</c:v>
                </c:pt>
                <c:pt idx="48">
                  <c:v>41.9</c:v>
                </c:pt>
                <c:pt idx="49">
                  <c:v>36.9</c:v>
                </c:pt>
                <c:pt idx="50">
                  <c:v>33</c:v>
                </c:pt>
                <c:pt idx="51">
                  <c:v>32</c:v>
                </c:pt>
                <c:pt idx="52">
                  <c:v>32.6</c:v>
                </c:pt>
                <c:pt idx="53">
                  <c:v>35.299999999999997</c:v>
                </c:pt>
                <c:pt idx="54">
                  <c:v>34.5</c:v>
                </c:pt>
                <c:pt idx="55">
                  <c:v>33.1</c:v>
                </c:pt>
                <c:pt idx="56">
                  <c:v>27.7</c:v>
                </c:pt>
                <c:pt idx="57">
                  <c:v>24.6</c:v>
                </c:pt>
                <c:pt idx="58">
                  <c:v>25.4</c:v>
                </c:pt>
                <c:pt idx="59">
                  <c:v>26.6</c:v>
                </c:pt>
                <c:pt idx="60">
                  <c:v>25</c:v>
                </c:pt>
                <c:pt idx="61">
                  <c:v>23.7</c:v>
                </c:pt>
                <c:pt idx="62">
                  <c:v>25.6</c:v>
                </c:pt>
                <c:pt idx="63">
                  <c:v>28.4</c:v>
                </c:pt>
              </c:numCache>
            </c:numRef>
          </c:val>
          <c:smooth val="0"/>
          <c:extLst>
            <c:ext xmlns:c16="http://schemas.microsoft.com/office/drawing/2014/chart" uri="{C3380CC4-5D6E-409C-BE32-E72D297353CC}">
              <c16:uniqueId val="{00000004-4BE5-4786-BB12-65FC6CF483D3}"/>
            </c:ext>
          </c:extLst>
        </c:ser>
        <c:ser>
          <c:idx val="5"/>
          <c:order val="4"/>
          <c:tx>
            <c:strRef>
              <c:f>'Table P1'!$F$3</c:f>
              <c:strCache>
                <c:ptCount val="1"/>
                <c:pt idx="0">
                  <c:v>Southeastern</c:v>
                </c:pt>
              </c:strCache>
            </c:strRef>
          </c:tx>
          <c:spPr>
            <a:ln w="28575" cap="rnd">
              <a:solidFill>
                <a:schemeClr val="accent6"/>
              </a:solidFill>
              <a:round/>
            </a:ln>
            <a:effectLst/>
          </c:spPr>
          <c:marker>
            <c:symbol val="none"/>
          </c:marker>
          <c:cat>
            <c:numRef>
              <c:f>'Table P1'!$A$4:$A$67</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'Table P1'!$F$4:$F$67</c:f>
              <c:numCache>
                <c:formatCode>General</c:formatCode>
                <c:ptCount val="64"/>
                <c:pt idx="7" formatCode="0.0">
                  <c:v>70.599999999999994</c:v>
                </c:pt>
                <c:pt idx="8" formatCode="0.0">
                  <c:v>138</c:v>
                </c:pt>
                <c:pt idx="9" formatCode="0.0">
                  <c:v>91.4</c:v>
                </c:pt>
                <c:pt idx="10" formatCode="0.0">
                  <c:v>57.9</c:v>
                </c:pt>
                <c:pt idx="11" formatCode="0.0">
                  <c:v>50.9</c:v>
                </c:pt>
                <c:pt idx="12" formatCode="0.0">
                  <c:v>65.3</c:v>
                </c:pt>
                <c:pt idx="13" formatCode="0.0">
                  <c:v>90.4</c:v>
                </c:pt>
                <c:pt idx="14" formatCode="0.0">
                  <c:v>110.3</c:v>
                </c:pt>
                <c:pt idx="15" formatCode="0.0">
                  <c:v>103.2</c:v>
                </c:pt>
                <c:pt idx="16" formatCode="0.0">
                  <c:v>133.30000000000001</c:v>
                </c:pt>
                <c:pt idx="17" formatCode="0.0">
                  <c:v>140.19999999999999</c:v>
                </c:pt>
                <c:pt idx="18" formatCode="0.0">
                  <c:v>117.6</c:v>
                </c:pt>
                <c:pt idx="19" formatCode="0.0">
                  <c:v>94.9</c:v>
                </c:pt>
                <c:pt idx="20" formatCode="0.0">
                  <c:v>86</c:v>
                </c:pt>
                <c:pt idx="21" formatCode="0.0">
                  <c:v>59.2</c:v>
                </c:pt>
                <c:pt idx="22" formatCode="0.0">
                  <c:v>38.799999999999997</c:v>
                </c:pt>
                <c:pt idx="23" formatCode="0.0">
                  <c:v>35.1</c:v>
                </c:pt>
                <c:pt idx="24" formatCode="0.0">
                  <c:v>30.4</c:v>
                </c:pt>
                <c:pt idx="25" formatCode="0.0">
                  <c:v>22.1</c:v>
                </c:pt>
                <c:pt idx="26" formatCode="0.0">
                  <c:v>19.5</c:v>
                </c:pt>
                <c:pt idx="27" formatCode="0.0">
                  <c:v>26.2</c:v>
                </c:pt>
                <c:pt idx="28" formatCode="0.0">
                  <c:v>23.3</c:v>
                </c:pt>
                <c:pt idx="29" formatCode="0.0">
                  <c:v>16.8</c:v>
                </c:pt>
                <c:pt idx="30" formatCode="0.0">
                  <c:v>12.8</c:v>
                </c:pt>
                <c:pt idx="31" formatCode="0.0">
                  <c:v>16.899999999999999</c:v>
                </c:pt>
                <c:pt idx="32" formatCode="0.0">
                  <c:v>14.1</c:v>
                </c:pt>
                <c:pt idx="33" formatCode="0.0">
                  <c:v>13.3</c:v>
                </c:pt>
                <c:pt idx="34" formatCode="0.0">
                  <c:v>3.5</c:v>
                </c:pt>
                <c:pt idx="35" formatCode="0.0">
                  <c:v>12.4</c:v>
                </c:pt>
                <c:pt idx="36" formatCode="0.0">
                  <c:v>15.5</c:v>
                </c:pt>
                <c:pt idx="37" formatCode="0.0">
                  <c:v>12</c:v>
                </c:pt>
                <c:pt idx="38" formatCode="0.0">
                  <c:v>13.3</c:v>
                </c:pt>
                <c:pt idx="39" formatCode="0.0">
                  <c:v>11.7</c:v>
                </c:pt>
                <c:pt idx="40" formatCode="0.0">
                  <c:v>11.2</c:v>
                </c:pt>
                <c:pt idx="41" formatCode="0.0">
                  <c:v>10</c:v>
                </c:pt>
                <c:pt idx="42" formatCode="0.0">
                  <c:v>9.1</c:v>
                </c:pt>
                <c:pt idx="43" formatCode="0.0">
                  <c:v>8.4</c:v>
                </c:pt>
                <c:pt idx="44" formatCode="0.0">
                  <c:v>9.5</c:v>
                </c:pt>
                <c:pt idx="45" formatCode="0.0">
                  <c:v>9.3000000000000007</c:v>
                </c:pt>
                <c:pt idx="46" formatCode="0.0">
                  <c:v>8.4</c:v>
                </c:pt>
                <c:pt idx="47" formatCode="0.0">
                  <c:v>18.100000000000001</c:v>
                </c:pt>
                <c:pt idx="48" formatCode="0.0">
                  <c:v>25.8</c:v>
                </c:pt>
                <c:pt idx="49" formatCode="0.0">
                  <c:v>31.4</c:v>
                </c:pt>
                <c:pt idx="50" formatCode="0.0">
                  <c:v>33.700000000000003</c:v>
                </c:pt>
                <c:pt idx="51" formatCode="0.0">
                  <c:v>33.5</c:v>
                </c:pt>
                <c:pt idx="52" formatCode="0.0">
                  <c:v>32.9</c:v>
                </c:pt>
                <c:pt idx="53" formatCode="0.0">
                  <c:v>25.5</c:v>
                </c:pt>
                <c:pt idx="54" formatCode="0.0">
                  <c:v>39</c:v>
                </c:pt>
                <c:pt idx="55" formatCode="0.0">
                  <c:v>44</c:v>
                </c:pt>
                <c:pt idx="56" formatCode="0.0">
                  <c:v>48.3</c:v>
                </c:pt>
                <c:pt idx="57" formatCode="0.0">
                  <c:v>50.4</c:v>
                </c:pt>
                <c:pt idx="58" formatCode="0.0">
                  <c:v>55</c:v>
                </c:pt>
                <c:pt idx="59" formatCode="0.0">
                  <c:v>70.400000000000006</c:v>
                </c:pt>
                <c:pt idx="60" formatCode="0.0">
                  <c:v>66.400000000000006</c:v>
                </c:pt>
                <c:pt idx="61" formatCode="0.0">
                  <c:v>68.900000000000006</c:v>
                </c:pt>
                <c:pt idx="62" formatCode="0.0">
                  <c:v>59.1</c:v>
                </c:pt>
                <c:pt idx="63" formatCode="0.0">
                  <c:v>46.3</c:v>
                </c:pt>
              </c:numCache>
            </c:numRef>
          </c:val>
          <c:smooth val="0"/>
          <c:extLst>
            <c:ext xmlns:c16="http://schemas.microsoft.com/office/drawing/2014/chart" uri="{C3380CC4-5D6E-409C-BE32-E72D297353CC}">
              <c16:uniqueId val="{00000005-4BE5-4786-BB12-65FC6CF483D3}"/>
            </c:ext>
          </c:extLst>
        </c:ser>
        <c:dLbls>
          <c:showLegendKey val="0"/>
          <c:showVal val="0"/>
          <c:showCatName val="0"/>
          <c:showSerName val="0"/>
          <c:showPercent val="0"/>
          <c:showBubbleSize val="0"/>
        </c:dLbls>
        <c:smooth val="0"/>
        <c:axId val="441826192"/>
        <c:axId val="451060200"/>
      </c:lineChart>
      <c:catAx>
        <c:axId val="441826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060200"/>
        <c:crosses val="autoZero"/>
        <c:auto val="1"/>
        <c:lblAlgn val="ctr"/>
        <c:lblOffset val="100"/>
        <c:noMultiLvlLbl val="0"/>
      </c:catAx>
      <c:valAx>
        <c:axId val="451060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barrels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82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a:t>
            </a:r>
            <a:r>
              <a:rPr lang="en-US" baseline="0"/>
              <a:t> Montana Retail Propane Price During Heating Season, 2014-2024 (October-March)</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'Table P12'!$J$34:$J$401</c:f>
              <c:numCache>
                <c:formatCode>m/d/yyyy</c:formatCode>
                <c:ptCount val="368"/>
                <c:pt idx="0">
                  <c:v>43185</c:v>
                </c:pt>
                <c:pt idx="1">
                  <c:v>43178</c:v>
                </c:pt>
                <c:pt idx="2">
                  <c:v>43171</c:v>
                </c:pt>
                <c:pt idx="3">
                  <c:v>43164</c:v>
                </c:pt>
                <c:pt idx="4">
                  <c:v>43157</c:v>
                </c:pt>
                <c:pt idx="5">
                  <c:v>43150</c:v>
                </c:pt>
                <c:pt idx="6">
                  <c:v>43143</c:v>
                </c:pt>
                <c:pt idx="7">
                  <c:v>43136</c:v>
                </c:pt>
                <c:pt idx="8">
                  <c:v>43129</c:v>
                </c:pt>
                <c:pt idx="9">
                  <c:v>43122</c:v>
                </c:pt>
                <c:pt idx="10">
                  <c:v>43115</c:v>
                </c:pt>
                <c:pt idx="11">
                  <c:v>43108</c:v>
                </c:pt>
                <c:pt idx="12">
                  <c:v>43101</c:v>
                </c:pt>
                <c:pt idx="13">
                  <c:v>43094</c:v>
                </c:pt>
                <c:pt idx="14">
                  <c:v>43087</c:v>
                </c:pt>
                <c:pt idx="15">
                  <c:v>43080</c:v>
                </c:pt>
                <c:pt idx="16">
                  <c:v>43073</c:v>
                </c:pt>
                <c:pt idx="17">
                  <c:v>43066</c:v>
                </c:pt>
                <c:pt idx="18">
                  <c:v>43059</c:v>
                </c:pt>
                <c:pt idx="19">
                  <c:v>43052</c:v>
                </c:pt>
                <c:pt idx="20">
                  <c:v>43045</c:v>
                </c:pt>
                <c:pt idx="21">
                  <c:v>43038</c:v>
                </c:pt>
                <c:pt idx="22">
                  <c:v>43031</c:v>
                </c:pt>
                <c:pt idx="23">
                  <c:v>43024</c:v>
                </c:pt>
                <c:pt idx="24">
                  <c:v>43017</c:v>
                </c:pt>
                <c:pt idx="25">
                  <c:v>43010</c:v>
                </c:pt>
                <c:pt idx="26">
                  <c:v>42828</c:v>
                </c:pt>
                <c:pt idx="27">
                  <c:v>42821</c:v>
                </c:pt>
                <c:pt idx="28">
                  <c:v>42814</c:v>
                </c:pt>
                <c:pt idx="29">
                  <c:v>42807</c:v>
                </c:pt>
                <c:pt idx="30">
                  <c:v>42800</c:v>
                </c:pt>
                <c:pt idx="31">
                  <c:v>42793</c:v>
                </c:pt>
                <c:pt idx="32">
                  <c:v>42786</c:v>
                </c:pt>
                <c:pt idx="33">
                  <c:v>42779</c:v>
                </c:pt>
                <c:pt idx="34">
                  <c:v>42772</c:v>
                </c:pt>
                <c:pt idx="35">
                  <c:v>42765</c:v>
                </c:pt>
                <c:pt idx="36">
                  <c:v>42758</c:v>
                </c:pt>
                <c:pt idx="37">
                  <c:v>42751</c:v>
                </c:pt>
                <c:pt idx="38">
                  <c:v>42744</c:v>
                </c:pt>
                <c:pt idx="39">
                  <c:v>42737</c:v>
                </c:pt>
                <c:pt idx="40">
                  <c:v>42730</c:v>
                </c:pt>
                <c:pt idx="41">
                  <c:v>42723</c:v>
                </c:pt>
                <c:pt idx="42">
                  <c:v>42716</c:v>
                </c:pt>
                <c:pt idx="43">
                  <c:v>42709</c:v>
                </c:pt>
                <c:pt idx="44">
                  <c:v>42702</c:v>
                </c:pt>
                <c:pt idx="45">
                  <c:v>42695</c:v>
                </c:pt>
                <c:pt idx="46">
                  <c:v>42688</c:v>
                </c:pt>
                <c:pt idx="47">
                  <c:v>42681</c:v>
                </c:pt>
                <c:pt idx="48">
                  <c:v>42674</c:v>
                </c:pt>
                <c:pt idx="49">
                  <c:v>42667</c:v>
                </c:pt>
                <c:pt idx="50">
                  <c:v>42660</c:v>
                </c:pt>
                <c:pt idx="51">
                  <c:v>42653</c:v>
                </c:pt>
                <c:pt idx="52">
                  <c:v>42646</c:v>
                </c:pt>
                <c:pt idx="53">
                  <c:v>42464</c:v>
                </c:pt>
                <c:pt idx="54">
                  <c:v>42457</c:v>
                </c:pt>
                <c:pt idx="55">
                  <c:v>42450</c:v>
                </c:pt>
                <c:pt idx="56">
                  <c:v>42443</c:v>
                </c:pt>
                <c:pt idx="57">
                  <c:v>42436</c:v>
                </c:pt>
                <c:pt idx="58">
                  <c:v>42429</c:v>
                </c:pt>
                <c:pt idx="59">
                  <c:v>42422</c:v>
                </c:pt>
                <c:pt idx="60">
                  <c:v>42415</c:v>
                </c:pt>
                <c:pt idx="61">
                  <c:v>42408</c:v>
                </c:pt>
                <c:pt idx="62">
                  <c:v>42401</c:v>
                </c:pt>
                <c:pt idx="63">
                  <c:v>42394</c:v>
                </c:pt>
                <c:pt idx="64">
                  <c:v>42387</c:v>
                </c:pt>
                <c:pt idx="65">
                  <c:v>42380</c:v>
                </c:pt>
                <c:pt idx="66">
                  <c:v>42373</c:v>
                </c:pt>
                <c:pt idx="67">
                  <c:v>42366</c:v>
                </c:pt>
                <c:pt idx="68">
                  <c:v>42359</c:v>
                </c:pt>
                <c:pt idx="69">
                  <c:v>42352</c:v>
                </c:pt>
                <c:pt idx="70">
                  <c:v>42345</c:v>
                </c:pt>
                <c:pt idx="71">
                  <c:v>42338</c:v>
                </c:pt>
                <c:pt idx="72">
                  <c:v>42331</c:v>
                </c:pt>
                <c:pt idx="73">
                  <c:v>42324</c:v>
                </c:pt>
                <c:pt idx="74">
                  <c:v>42317</c:v>
                </c:pt>
                <c:pt idx="75">
                  <c:v>42310</c:v>
                </c:pt>
                <c:pt idx="76">
                  <c:v>42303</c:v>
                </c:pt>
                <c:pt idx="77">
                  <c:v>42296</c:v>
                </c:pt>
                <c:pt idx="78">
                  <c:v>42289</c:v>
                </c:pt>
                <c:pt idx="79">
                  <c:v>42282</c:v>
                </c:pt>
                <c:pt idx="80">
                  <c:v>42100</c:v>
                </c:pt>
                <c:pt idx="81">
                  <c:v>42093</c:v>
                </c:pt>
                <c:pt idx="82">
                  <c:v>42086</c:v>
                </c:pt>
                <c:pt idx="83">
                  <c:v>42079</c:v>
                </c:pt>
                <c:pt idx="84">
                  <c:v>42072</c:v>
                </c:pt>
                <c:pt idx="85">
                  <c:v>42065</c:v>
                </c:pt>
                <c:pt idx="86">
                  <c:v>42058</c:v>
                </c:pt>
                <c:pt idx="87">
                  <c:v>42051</c:v>
                </c:pt>
                <c:pt idx="88">
                  <c:v>42044</c:v>
                </c:pt>
                <c:pt idx="89">
                  <c:v>42037</c:v>
                </c:pt>
                <c:pt idx="90">
                  <c:v>42030</c:v>
                </c:pt>
                <c:pt idx="91">
                  <c:v>42023</c:v>
                </c:pt>
                <c:pt idx="92">
                  <c:v>42016</c:v>
                </c:pt>
                <c:pt idx="93">
                  <c:v>42009</c:v>
                </c:pt>
                <c:pt idx="94">
                  <c:v>42002</c:v>
                </c:pt>
                <c:pt idx="95">
                  <c:v>41995</c:v>
                </c:pt>
                <c:pt idx="96">
                  <c:v>41988</c:v>
                </c:pt>
                <c:pt idx="97">
                  <c:v>41981</c:v>
                </c:pt>
                <c:pt idx="98">
                  <c:v>41974</c:v>
                </c:pt>
                <c:pt idx="99">
                  <c:v>41967</c:v>
                </c:pt>
                <c:pt idx="100">
                  <c:v>41960</c:v>
                </c:pt>
                <c:pt idx="101">
                  <c:v>41953</c:v>
                </c:pt>
                <c:pt idx="102">
                  <c:v>41946</c:v>
                </c:pt>
                <c:pt idx="103">
                  <c:v>41939</c:v>
                </c:pt>
                <c:pt idx="104">
                  <c:v>41932</c:v>
                </c:pt>
                <c:pt idx="105">
                  <c:v>41925</c:v>
                </c:pt>
                <c:pt idx="106">
                  <c:v>43194</c:v>
                </c:pt>
                <c:pt idx="107">
                  <c:v>43374</c:v>
                </c:pt>
                <c:pt idx="108">
                  <c:v>43381</c:v>
                </c:pt>
                <c:pt idx="109">
                  <c:v>43388</c:v>
                </c:pt>
                <c:pt idx="110">
                  <c:v>43395</c:v>
                </c:pt>
                <c:pt idx="111">
                  <c:v>43402</c:v>
                </c:pt>
                <c:pt idx="112">
                  <c:v>43409</c:v>
                </c:pt>
                <c:pt idx="113">
                  <c:v>43416</c:v>
                </c:pt>
                <c:pt idx="114">
                  <c:v>43423</c:v>
                </c:pt>
                <c:pt idx="115">
                  <c:v>43430</c:v>
                </c:pt>
                <c:pt idx="116">
                  <c:v>43437</c:v>
                </c:pt>
                <c:pt idx="117">
                  <c:v>43444</c:v>
                </c:pt>
                <c:pt idx="118">
                  <c:v>43451</c:v>
                </c:pt>
                <c:pt idx="119">
                  <c:v>43458</c:v>
                </c:pt>
                <c:pt idx="120">
                  <c:v>43465</c:v>
                </c:pt>
                <c:pt idx="121">
                  <c:v>43472</c:v>
                </c:pt>
                <c:pt idx="122">
                  <c:v>43479</c:v>
                </c:pt>
                <c:pt idx="123">
                  <c:v>43486</c:v>
                </c:pt>
                <c:pt idx="124">
                  <c:v>43493</c:v>
                </c:pt>
                <c:pt idx="125">
                  <c:v>43500</c:v>
                </c:pt>
                <c:pt idx="126">
                  <c:v>43507</c:v>
                </c:pt>
                <c:pt idx="127">
                  <c:v>43514</c:v>
                </c:pt>
                <c:pt idx="128">
                  <c:v>43521</c:v>
                </c:pt>
                <c:pt idx="129">
                  <c:v>43528</c:v>
                </c:pt>
                <c:pt idx="130">
                  <c:v>43535</c:v>
                </c:pt>
                <c:pt idx="131">
                  <c:v>43542</c:v>
                </c:pt>
                <c:pt idx="132">
                  <c:v>43549</c:v>
                </c:pt>
                <c:pt idx="133">
                  <c:v>43557</c:v>
                </c:pt>
                <c:pt idx="134">
                  <c:v>43745</c:v>
                </c:pt>
                <c:pt idx="135" formatCode="d\-mmm">
                  <c:v>43752</c:v>
                </c:pt>
                <c:pt idx="136" formatCode="d\-mmm">
                  <c:v>43759</c:v>
                </c:pt>
                <c:pt idx="137" formatCode="d\-mmm">
                  <c:v>43766</c:v>
                </c:pt>
                <c:pt idx="138" formatCode="d\-mmm">
                  <c:v>43773</c:v>
                </c:pt>
                <c:pt idx="139" formatCode="d\-mmm">
                  <c:v>43780</c:v>
                </c:pt>
                <c:pt idx="140" formatCode="d\-mmm">
                  <c:v>43787</c:v>
                </c:pt>
                <c:pt idx="141" formatCode="d\-mmm">
                  <c:v>43794</c:v>
                </c:pt>
                <c:pt idx="142" formatCode="d\-mmm">
                  <c:v>43801</c:v>
                </c:pt>
                <c:pt idx="143" formatCode="d\-mmm">
                  <c:v>43808</c:v>
                </c:pt>
                <c:pt idx="144" formatCode="d\-mmm">
                  <c:v>43815</c:v>
                </c:pt>
                <c:pt idx="145" formatCode="d\-mmm">
                  <c:v>43822</c:v>
                </c:pt>
                <c:pt idx="146" formatCode="d\-mmm">
                  <c:v>43829</c:v>
                </c:pt>
                <c:pt idx="147" formatCode="d\-mmm">
                  <c:v>43836</c:v>
                </c:pt>
                <c:pt idx="148" formatCode="d\-mmm">
                  <c:v>43843</c:v>
                </c:pt>
                <c:pt idx="149" formatCode="d\-mmm">
                  <c:v>43850</c:v>
                </c:pt>
                <c:pt idx="150" formatCode="d\-mmm">
                  <c:v>43857</c:v>
                </c:pt>
                <c:pt idx="151" formatCode="d\-mmm">
                  <c:v>43864</c:v>
                </c:pt>
                <c:pt idx="152" formatCode="d\-mmm">
                  <c:v>43871</c:v>
                </c:pt>
                <c:pt idx="153" formatCode="d\-mmm">
                  <c:v>43878</c:v>
                </c:pt>
                <c:pt idx="154" formatCode="d\-mmm">
                  <c:v>43885</c:v>
                </c:pt>
                <c:pt idx="155" formatCode="d\-mmm">
                  <c:v>43892</c:v>
                </c:pt>
                <c:pt idx="156" formatCode="d\-mmm">
                  <c:v>43899</c:v>
                </c:pt>
                <c:pt idx="157" formatCode="d\-mmm">
                  <c:v>43906</c:v>
                </c:pt>
                <c:pt idx="158" formatCode="d\-mmm">
                  <c:v>43913</c:v>
                </c:pt>
                <c:pt idx="159" formatCode="d\-mmm">
                  <c:v>43920</c:v>
                </c:pt>
                <c:pt idx="160" formatCode="d\-mmm">
                  <c:v>43927</c:v>
                </c:pt>
                <c:pt idx="161" formatCode="d\-mmm">
                  <c:v>43934</c:v>
                </c:pt>
                <c:pt idx="162" formatCode="d\-mmm">
                  <c:v>43941</c:v>
                </c:pt>
                <c:pt idx="163" formatCode="d\-mmm">
                  <c:v>43948</c:v>
                </c:pt>
                <c:pt idx="164" formatCode="d\-mmm">
                  <c:v>43955</c:v>
                </c:pt>
                <c:pt idx="165" formatCode="d\-mmm">
                  <c:v>43962</c:v>
                </c:pt>
                <c:pt idx="166" formatCode="d\-mmm">
                  <c:v>43969</c:v>
                </c:pt>
                <c:pt idx="167" formatCode="d\-mmm">
                  <c:v>43976</c:v>
                </c:pt>
                <c:pt idx="168" formatCode="d\-mmm">
                  <c:v>43983</c:v>
                </c:pt>
                <c:pt idx="169" formatCode="d\-mmm">
                  <c:v>43990</c:v>
                </c:pt>
                <c:pt idx="170" formatCode="d\-mmm">
                  <c:v>43997</c:v>
                </c:pt>
                <c:pt idx="171" formatCode="d\-mmm">
                  <c:v>44004</c:v>
                </c:pt>
                <c:pt idx="172" formatCode="d\-mmm">
                  <c:v>44011</c:v>
                </c:pt>
                <c:pt idx="173" formatCode="d\-mmm">
                  <c:v>44018</c:v>
                </c:pt>
                <c:pt idx="174" formatCode="d\-mmm">
                  <c:v>44025</c:v>
                </c:pt>
                <c:pt idx="175" formatCode="d\-mmm">
                  <c:v>44032</c:v>
                </c:pt>
                <c:pt idx="176" formatCode="d\-mmm">
                  <c:v>44039</c:v>
                </c:pt>
                <c:pt idx="177" formatCode="d\-mmm">
                  <c:v>44046</c:v>
                </c:pt>
                <c:pt idx="178" formatCode="d\-mmm">
                  <c:v>44053</c:v>
                </c:pt>
                <c:pt idx="179" formatCode="d\-mmm">
                  <c:v>44060</c:v>
                </c:pt>
                <c:pt idx="180" formatCode="d\-mmm">
                  <c:v>44067</c:v>
                </c:pt>
                <c:pt idx="181" formatCode="d\-mmm">
                  <c:v>44074</c:v>
                </c:pt>
                <c:pt idx="182" formatCode="d\-mmm">
                  <c:v>44081</c:v>
                </c:pt>
                <c:pt idx="183" formatCode="d\-mmm">
                  <c:v>44088</c:v>
                </c:pt>
                <c:pt idx="184" formatCode="d\-mmm">
                  <c:v>44095</c:v>
                </c:pt>
                <c:pt idx="185" formatCode="d\-mmm">
                  <c:v>44102</c:v>
                </c:pt>
                <c:pt idx="186" formatCode="d\-mmm">
                  <c:v>44109</c:v>
                </c:pt>
                <c:pt idx="187">
                  <c:v>44116</c:v>
                </c:pt>
                <c:pt idx="188">
                  <c:v>44123</c:v>
                </c:pt>
                <c:pt idx="189">
                  <c:v>44130</c:v>
                </c:pt>
                <c:pt idx="190">
                  <c:v>44137</c:v>
                </c:pt>
                <c:pt idx="191">
                  <c:v>44144</c:v>
                </c:pt>
                <c:pt idx="192">
                  <c:v>44151</c:v>
                </c:pt>
                <c:pt idx="193">
                  <c:v>44158</c:v>
                </c:pt>
                <c:pt idx="194">
                  <c:v>44165</c:v>
                </c:pt>
                <c:pt idx="195">
                  <c:v>44172</c:v>
                </c:pt>
                <c:pt idx="196">
                  <c:v>44179</c:v>
                </c:pt>
                <c:pt idx="197">
                  <c:v>44186</c:v>
                </c:pt>
                <c:pt idx="198">
                  <c:v>44193</c:v>
                </c:pt>
                <c:pt idx="199">
                  <c:v>44200</c:v>
                </c:pt>
                <c:pt idx="200">
                  <c:v>44207</c:v>
                </c:pt>
                <c:pt idx="201">
                  <c:v>44214</c:v>
                </c:pt>
                <c:pt idx="202">
                  <c:v>44221</c:v>
                </c:pt>
                <c:pt idx="203">
                  <c:v>44228</c:v>
                </c:pt>
                <c:pt idx="204">
                  <c:v>44235</c:v>
                </c:pt>
                <c:pt idx="205">
                  <c:v>44242</c:v>
                </c:pt>
                <c:pt idx="206">
                  <c:v>44249</c:v>
                </c:pt>
                <c:pt idx="207">
                  <c:v>44256</c:v>
                </c:pt>
                <c:pt idx="208">
                  <c:v>44263</c:v>
                </c:pt>
                <c:pt idx="209">
                  <c:v>44270</c:v>
                </c:pt>
                <c:pt idx="210">
                  <c:v>44277</c:v>
                </c:pt>
                <c:pt idx="211">
                  <c:v>44284</c:v>
                </c:pt>
                <c:pt idx="212">
                  <c:v>44291</c:v>
                </c:pt>
                <c:pt idx="213">
                  <c:v>44298</c:v>
                </c:pt>
                <c:pt idx="214">
                  <c:v>44305</c:v>
                </c:pt>
                <c:pt idx="215">
                  <c:v>44312</c:v>
                </c:pt>
                <c:pt idx="216">
                  <c:v>44319</c:v>
                </c:pt>
                <c:pt idx="217">
                  <c:v>44326</c:v>
                </c:pt>
                <c:pt idx="218">
                  <c:v>44333</c:v>
                </c:pt>
                <c:pt idx="219">
                  <c:v>44340</c:v>
                </c:pt>
                <c:pt idx="220">
                  <c:v>44347</c:v>
                </c:pt>
                <c:pt idx="221">
                  <c:v>44354</c:v>
                </c:pt>
                <c:pt idx="222">
                  <c:v>44361</c:v>
                </c:pt>
                <c:pt idx="223">
                  <c:v>44368</c:v>
                </c:pt>
                <c:pt idx="224">
                  <c:v>44375</c:v>
                </c:pt>
                <c:pt idx="225">
                  <c:v>44382</c:v>
                </c:pt>
                <c:pt idx="226">
                  <c:v>44389</c:v>
                </c:pt>
                <c:pt idx="227">
                  <c:v>44396</c:v>
                </c:pt>
                <c:pt idx="228">
                  <c:v>44403</c:v>
                </c:pt>
                <c:pt idx="229">
                  <c:v>44410</c:v>
                </c:pt>
                <c:pt idx="230">
                  <c:v>44417</c:v>
                </c:pt>
                <c:pt idx="231">
                  <c:v>44424</c:v>
                </c:pt>
                <c:pt idx="232">
                  <c:v>44431</c:v>
                </c:pt>
                <c:pt idx="233">
                  <c:v>44438</c:v>
                </c:pt>
                <c:pt idx="234">
                  <c:v>44445</c:v>
                </c:pt>
                <c:pt idx="235">
                  <c:v>44452</c:v>
                </c:pt>
                <c:pt idx="236">
                  <c:v>44459</c:v>
                </c:pt>
                <c:pt idx="237">
                  <c:v>44466</c:v>
                </c:pt>
                <c:pt idx="238">
                  <c:v>44473</c:v>
                </c:pt>
                <c:pt idx="239">
                  <c:v>44480</c:v>
                </c:pt>
                <c:pt idx="240">
                  <c:v>44487</c:v>
                </c:pt>
                <c:pt idx="241">
                  <c:v>44494</c:v>
                </c:pt>
                <c:pt idx="242">
                  <c:v>44501</c:v>
                </c:pt>
                <c:pt idx="243">
                  <c:v>44508</c:v>
                </c:pt>
                <c:pt idx="244">
                  <c:v>44515</c:v>
                </c:pt>
                <c:pt idx="245">
                  <c:v>44522</c:v>
                </c:pt>
                <c:pt idx="246">
                  <c:v>44529</c:v>
                </c:pt>
                <c:pt idx="247">
                  <c:v>44536</c:v>
                </c:pt>
                <c:pt idx="248">
                  <c:v>44543</c:v>
                </c:pt>
                <c:pt idx="249">
                  <c:v>44550</c:v>
                </c:pt>
                <c:pt idx="250">
                  <c:v>44557</c:v>
                </c:pt>
                <c:pt idx="251">
                  <c:v>44564</c:v>
                </c:pt>
                <c:pt idx="252">
                  <c:v>44571</c:v>
                </c:pt>
                <c:pt idx="253">
                  <c:v>44578</c:v>
                </c:pt>
                <c:pt idx="254">
                  <c:v>44585</c:v>
                </c:pt>
                <c:pt idx="255">
                  <c:v>44592</c:v>
                </c:pt>
                <c:pt idx="256">
                  <c:v>44599</c:v>
                </c:pt>
                <c:pt idx="257">
                  <c:v>44606</c:v>
                </c:pt>
                <c:pt idx="258">
                  <c:v>44613</c:v>
                </c:pt>
                <c:pt idx="259">
                  <c:v>44620</c:v>
                </c:pt>
                <c:pt idx="260">
                  <c:v>44627</c:v>
                </c:pt>
                <c:pt idx="261">
                  <c:v>44634</c:v>
                </c:pt>
                <c:pt idx="262">
                  <c:v>44641</c:v>
                </c:pt>
                <c:pt idx="263">
                  <c:v>44648</c:v>
                </c:pt>
                <c:pt idx="264">
                  <c:v>44655</c:v>
                </c:pt>
                <c:pt idx="265">
                  <c:v>44662</c:v>
                </c:pt>
                <c:pt idx="266">
                  <c:v>44669</c:v>
                </c:pt>
                <c:pt idx="267">
                  <c:v>44676</c:v>
                </c:pt>
                <c:pt idx="268">
                  <c:v>44683</c:v>
                </c:pt>
                <c:pt idx="269">
                  <c:v>44690</c:v>
                </c:pt>
                <c:pt idx="270">
                  <c:v>44697</c:v>
                </c:pt>
                <c:pt idx="271">
                  <c:v>44704</c:v>
                </c:pt>
                <c:pt idx="272">
                  <c:v>44711</c:v>
                </c:pt>
                <c:pt idx="273">
                  <c:v>44718</c:v>
                </c:pt>
                <c:pt idx="274">
                  <c:v>44725</c:v>
                </c:pt>
                <c:pt idx="275">
                  <c:v>44732</c:v>
                </c:pt>
                <c:pt idx="276">
                  <c:v>44739</c:v>
                </c:pt>
                <c:pt idx="277">
                  <c:v>44746</c:v>
                </c:pt>
                <c:pt idx="278">
                  <c:v>44753</c:v>
                </c:pt>
                <c:pt idx="279">
                  <c:v>44760</c:v>
                </c:pt>
                <c:pt idx="280">
                  <c:v>44767</c:v>
                </c:pt>
                <c:pt idx="281">
                  <c:v>44774</c:v>
                </c:pt>
                <c:pt idx="282">
                  <c:v>44781</c:v>
                </c:pt>
                <c:pt idx="283">
                  <c:v>44788</c:v>
                </c:pt>
                <c:pt idx="284">
                  <c:v>44795</c:v>
                </c:pt>
                <c:pt idx="285">
                  <c:v>44802</c:v>
                </c:pt>
                <c:pt idx="286">
                  <c:v>44809</c:v>
                </c:pt>
                <c:pt idx="287">
                  <c:v>44816</c:v>
                </c:pt>
                <c:pt idx="288">
                  <c:v>44823</c:v>
                </c:pt>
                <c:pt idx="289">
                  <c:v>44830</c:v>
                </c:pt>
                <c:pt idx="290">
                  <c:v>44837</c:v>
                </c:pt>
                <c:pt idx="291">
                  <c:v>44844</c:v>
                </c:pt>
                <c:pt idx="292">
                  <c:v>44851</c:v>
                </c:pt>
                <c:pt idx="293">
                  <c:v>44858</c:v>
                </c:pt>
                <c:pt idx="294">
                  <c:v>44865</c:v>
                </c:pt>
                <c:pt idx="295">
                  <c:v>44872</c:v>
                </c:pt>
                <c:pt idx="296">
                  <c:v>44879</c:v>
                </c:pt>
                <c:pt idx="297">
                  <c:v>44886</c:v>
                </c:pt>
                <c:pt idx="298">
                  <c:v>44893</c:v>
                </c:pt>
                <c:pt idx="299">
                  <c:v>44900</c:v>
                </c:pt>
                <c:pt idx="300">
                  <c:v>44907</c:v>
                </c:pt>
                <c:pt idx="301">
                  <c:v>44914</c:v>
                </c:pt>
                <c:pt idx="302">
                  <c:v>44921</c:v>
                </c:pt>
                <c:pt idx="303">
                  <c:v>44928</c:v>
                </c:pt>
                <c:pt idx="304">
                  <c:v>44935</c:v>
                </c:pt>
                <c:pt idx="305">
                  <c:v>44942</c:v>
                </c:pt>
                <c:pt idx="306">
                  <c:v>44949</c:v>
                </c:pt>
                <c:pt idx="307">
                  <c:v>44956</c:v>
                </c:pt>
                <c:pt idx="308">
                  <c:v>44963</c:v>
                </c:pt>
                <c:pt idx="309">
                  <c:v>44970</c:v>
                </c:pt>
                <c:pt idx="310">
                  <c:v>44977</c:v>
                </c:pt>
                <c:pt idx="311">
                  <c:v>44984</c:v>
                </c:pt>
                <c:pt idx="312">
                  <c:v>44991</c:v>
                </c:pt>
                <c:pt idx="313">
                  <c:v>44998</c:v>
                </c:pt>
                <c:pt idx="314">
                  <c:v>45005</c:v>
                </c:pt>
                <c:pt idx="315">
                  <c:v>45012</c:v>
                </c:pt>
                <c:pt idx="316">
                  <c:v>45019</c:v>
                </c:pt>
                <c:pt idx="317">
                  <c:v>45026</c:v>
                </c:pt>
                <c:pt idx="318">
                  <c:v>45033</c:v>
                </c:pt>
                <c:pt idx="319">
                  <c:v>45040</c:v>
                </c:pt>
                <c:pt idx="320">
                  <c:v>45047</c:v>
                </c:pt>
                <c:pt idx="321">
                  <c:v>45054</c:v>
                </c:pt>
                <c:pt idx="322">
                  <c:v>45061</c:v>
                </c:pt>
                <c:pt idx="323">
                  <c:v>45068</c:v>
                </c:pt>
                <c:pt idx="324">
                  <c:v>45075</c:v>
                </c:pt>
                <c:pt idx="325">
                  <c:v>45082</c:v>
                </c:pt>
                <c:pt idx="326">
                  <c:v>45089</c:v>
                </c:pt>
                <c:pt idx="327">
                  <c:v>45096</c:v>
                </c:pt>
                <c:pt idx="328">
                  <c:v>45103</c:v>
                </c:pt>
                <c:pt idx="329">
                  <c:v>45110</c:v>
                </c:pt>
                <c:pt idx="330">
                  <c:v>45117</c:v>
                </c:pt>
                <c:pt idx="331">
                  <c:v>45124</c:v>
                </c:pt>
                <c:pt idx="332">
                  <c:v>45131</c:v>
                </c:pt>
                <c:pt idx="333">
                  <c:v>45138</c:v>
                </c:pt>
                <c:pt idx="334">
                  <c:v>45145</c:v>
                </c:pt>
                <c:pt idx="335">
                  <c:v>45152</c:v>
                </c:pt>
                <c:pt idx="336">
                  <c:v>45159</c:v>
                </c:pt>
                <c:pt idx="337">
                  <c:v>45166</c:v>
                </c:pt>
                <c:pt idx="338">
                  <c:v>45173</c:v>
                </c:pt>
                <c:pt idx="339">
                  <c:v>45180</c:v>
                </c:pt>
                <c:pt idx="340">
                  <c:v>45187</c:v>
                </c:pt>
                <c:pt idx="341">
                  <c:v>45194</c:v>
                </c:pt>
                <c:pt idx="342">
                  <c:v>45201</c:v>
                </c:pt>
                <c:pt idx="343">
                  <c:v>45208</c:v>
                </c:pt>
                <c:pt idx="344">
                  <c:v>45215</c:v>
                </c:pt>
                <c:pt idx="345">
                  <c:v>45222</c:v>
                </c:pt>
                <c:pt idx="346">
                  <c:v>45229</c:v>
                </c:pt>
                <c:pt idx="347">
                  <c:v>45236</c:v>
                </c:pt>
                <c:pt idx="348">
                  <c:v>45243</c:v>
                </c:pt>
                <c:pt idx="349">
                  <c:v>45250</c:v>
                </c:pt>
                <c:pt idx="350">
                  <c:v>45257</c:v>
                </c:pt>
                <c:pt idx="351">
                  <c:v>45264</c:v>
                </c:pt>
                <c:pt idx="352">
                  <c:v>45271</c:v>
                </c:pt>
                <c:pt idx="353">
                  <c:v>45278</c:v>
                </c:pt>
                <c:pt idx="354">
                  <c:v>45285</c:v>
                </c:pt>
                <c:pt idx="355">
                  <c:v>45292</c:v>
                </c:pt>
                <c:pt idx="356">
                  <c:v>45299</c:v>
                </c:pt>
                <c:pt idx="357">
                  <c:v>45306</c:v>
                </c:pt>
                <c:pt idx="358">
                  <c:v>45313</c:v>
                </c:pt>
                <c:pt idx="359">
                  <c:v>45320</c:v>
                </c:pt>
                <c:pt idx="360">
                  <c:v>45327</c:v>
                </c:pt>
                <c:pt idx="361">
                  <c:v>45334</c:v>
                </c:pt>
                <c:pt idx="362">
                  <c:v>45341</c:v>
                </c:pt>
                <c:pt idx="363">
                  <c:v>45348</c:v>
                </c:pt>
                <c:pt idx="364">
                  <c:v>45355</c:v>
                </c:pt>
                <c:pt idx="365">
                  <c:v>45362</c:v>
                </c:pt>
                <c:pt idx="366">
                  <c:v>45369</c:v>
                </c:pt>
                <c:pt idx="367">
                  <c:v>45376</c:v>
                </c:pt>
              </c:numCache>
            </c:numRef>
          </c:cat>
          <c:val>
            <c:numRef>
              <c:f>'Table P12'!$K$34:$K$401</c:f>
              <c:numCache>
                <c:formatCode>General</c:formatCode>
                <c:ptCount val="368"/>
                <c:pt idx="0">
                  <c:v>1.956</c:v>
                </c:pt>
                <c:pt idx="1">
                  <c:v>1.96</c:v>
                </c:pt>
                <c:pt idx="2">
                  <c:v>1.968</c:v>
                </c:pt>
                <c:pt idx="3">
                  <c:v>2.0070000000000001</c:v>
                </c:pt>
                <c:pt idx="4">
                  <c:v>2.0070000000000001</c:v>
                </c:pt>
                <c:pt idx="5">
                  <c:v>2.0070000000000001</c:v>
                </c:pt>
                <c:pt idx="6">
                  <c:v>2.0129999999999999</c:v>
                </c:pt>
                <c:pt idx="7">
                  <c:v>2.0619999999999998</c:v>
                </c:pt>
                <c:pt idx="8">
                  <c:v>2.073</c:v>
                </c:pt>
                <c:pt idx="9">
                  <c:v>2.0640000000000001</c:v>
                </c:pt>
                <c:pt idx="10">
                  <c:v>2.0670000000000002</c:v>
                </c:pt>
                <c:pt idx="11">
                  <c:v>2.0409999999999999</c:v>
                </c:pt>
                <c:pt idx="12">
                  <c:v>2.0150000000000001</c:v>
                </c:pt>
                <c:pt idx="13">
                  <c:v>1.954</c:v>
                </c:pt>
                <c:pt idx="14">
                  <c:v>1.9419999999999999</c:v>
                </c:pt>
                <c:pt idx="15">
                  <c:v>1.9419999999999999</c:v>
                </c:pt>
                <c:pt idx="16">
                  <c:v>1.909</c:v>
                </c:pt>
                <c:pt idx="17">
                  <c:v>1.9039999999999999</c:v>
                </c:pt>
                <c:pt idx="18">
                  <c:v>1.885</c:v>
                </c:pt>
                <c:pt idx="19">
                  <c:v>1.8560000000000001</c:v>
                </c:pt>
                <c:pt idx="20">
                  <c:v>1.8049999999999999</c:v>
                </c:pt>
                <c:pt idx="21">
                  <c:v>1.776</c:v>
                </c:pt>
                <c:pt idx="22">
                  <c:v>1.782</c:v>
                </c:pt>
                <c:pt idx="23">
                  <c:v>1.7589999999999999</c:v>
                </c:pt>
                <c:pt idx="24">
                  <c:v>1.7270000000000001</c:v>
                </c:pt>
                <c:pt idx="25">
                  <c:v>1.6060000000000001</c:v>
                </c:pt>
                <c:pt idx="27">
                  <c:v>2.2530000000000001</c:v>
                </c:pt>
                <c:pt idx="28">
                  <c:v>2.2599999999999998</c:v>
                </c:pt>
                <c:pt idx="29">
                  <c:v>2.2839999999999998</c:v>
                </c:pt>
                <c:pt idx="30">
                  <c:v>2.274</c:v>
                </c:pt>
                <c:pt idx="31">
                  <c:v>2.2919999999999998</c:v>
                </c:pt>
                <c:pt idx="32">
                  <c:v>2.323</c:v>
                </c:pt>
                <c:pt idx="33">
                  <c:v>2.327</c:v>
                </c:pt>
                <c:pt idx="34">
                  <c:v>2.3879999999999999</c:v>
                </c:pt>
                <c:pt idx="35">
                  <c:v>2.2839999999999998</c:v>
                </c:pt>
                <c:pt idx="36">
                  <c:v>2.2309999999999999</c:v>
                </c:pt>
                <c:pt idx="37">
                  <c:v>2.202</c:v>
                </c:pt>
                <c:pt idx="38">
                  <c:v>2.0649999999999999</c:v>
                </c:pt>
                <c:pt idx="39">
                  <c:v>1.988</c:v>
                </c:pt>
                <c:pt idx="40">
                  <c:v>1.901</c:v>
                </c:pt>
                <c:pt idx="41">
                  <c:v>1.821</c:v>
                </c:pt>
                <c:pt idx="42">
                  <c:v>1.7170000000000001</c:v>
                </c:pt>
                <c:pt idx="43">
                  <c:v>1.6339999999999999</c:v>
                </c:pt>
                <c:pt idx="44">
                  <c:v>1.5880000000000001</c:v>
                </c:pt>
                <c:pt idx="45">
                  <c:v>1.5660000000000001</c:v>
                </c:pt>
                <c:pt idx="46">
                  <c:v>1.5429999999999999</c:v>
                </c:pt>
                <c:pt idx="47">
                  <c:v>1.8720000000000001</c:v>
                </c:pt>
                <c:pt idx="48">
                  <c:v>1.8580000000000001</c:v>
                </c:pt>
                <c:pt idx="49">
                  <c:v>1.847</c:v>
                </c:pt>
                <c:pt idx="50">
                  <c:v>1.8149999999999999</c:v>
                </c:pt>
                <c:pt idx="51">
                  <c:v>1.73</c:v>
                </c:pt>
                <c:pt idx="52">
                  <c:v>1.675</c:v>
                </c:pt>
                <c:pt idx="54">
                  <c:v>1.5840000000000001</c:v>
                </c:pt>
                <c:pt idx="55">
                  <c:v>1.583</c:v>
                </c:pt>
                <c:pt idx="56">
                  <c:v>1.6180000000000001</c:v>
                </c:pt>
                <c:pt idx="57">
                  <c:v>1.623</c:v>
                </c:pt>
                <c:pt idx="58">
                  <c:v>1.58</c:v>
                </c:pt>
                <c:pt idx="59">
                  <c:v>1.6279999999999999</c:v>
                </c:pt>
                <c:pt idx="60">
                  <c:v>1.629</c:v>
                </c:pt>
                <c:pt idx="61">
                  <c:v>1.571</c:v>
                </c:pt>
                <c:pt idx="62">
                  <c:v>1.6020000000000001</c:v>
                </c:pt>
                <c:pt idx="63">
                  <c:v>1.599</c:v>
                </c:pt>
                <c:pt idx="64">
                  <c:v>1.577</c:v>
                </c:pt>
                <c:pt idx="65">
                  <c:v>1.5669999999999999</c:v>
                </c:pt>
                <c:pt idx="66">
                  <c:v>1.569</c:v>
                </c:pt>
                <c:pt idx="67">
                  <c:v>1.5780000000000001</c:v>
                </c:pt>
                <c:pt idx="68">
                  <c:v>1.5649999999999999</c:v>
                </c:pt>
                <c:pt idx="69">
                  <c:v>1.569</c:v>
                </c:pt>
                <c:pt idx="70">
                  <c:v>1.5169999999999999</c:v>
                </c:pt>
                <c:pt idx="71">
                  <c:v>1.488</c:v>
                </c:pt>
                <c:pt idx="72">
                  <c:v>1.486</c:v>
                </c:pt>
                <c:pt idx="73">
                  <c:v>1.4930000000000001</c:v>
                </c:pt>
                <c:pt idx="74">
                  <c:v>1.482</c:v>
                </c:pt>
                <c:pt idx="75">
                  <c:v>1.59</c:v>
                </c:pt>
                <c:pt idx="76">
                  <c:v>1.615</c:v>
                </c:pt>
                <c:pt idx="77">
                  <c:v>1.5940000000000001</c:v>
                </c:pt>
                <c:pt idx="78">
                  <c:v>1.526</c:v>
                </c:pt>
                <c:pt idx="79">
                  <c:v>1.4750000000000001</c:v>
                </c:pt>
                <c:pt idx="81">
                  <c:v>1.681</c:v>
                </c:pt>
                <c:pt idx="82">
                  <c:v>1.7350000000000001</c:v>
                </c:pt>
                <c:pt idx="83">
                  <c:v>1.7589999999999999</c:v>
                </c:pt>
                <c:pt idx="84">
                  <c:v>1.823</c:v>
                </c:pt>
                <c:pt idx="85">
                  <c:v>1.8440000000000001</c:v>
                </c:pt>
                <c:pt idx="86">
                  <c:v>1.899</c:v>
                </c:pt>
                <c:pt idx="87">
                  <c:v>1.91</c:v>
                </c:pt>
                <c:pt idx="88">
                  <c:v>1.923</c:v>
                </c:pt>
                <c:pt idx="89">
                  <c:v>1.9530000000000001</c:v>
                </c:pt>
                <c:pt idx="90">
                  <c:v>1.9710000000000001</c:v>
                </c:pt>
                <c:pt idx="91">
                  <c:v>1.9850000000000001</c:v>
                </c:pt>
                <c:pt idx="92">
                  <c:v>2.0670000000000002</c:v>
                </c:pt>
                <c:pt idx="93">
                  <c:v>2.0369999999999999</c:v>
                </c:pt>
                <c:pt idx="94">
                  <c:v>2.0750000000000002</c:v>
                </c:pt>
                <c:pt idx="95">
                  <c:v>2.1070000000000002</c:v>
                </c:pt>
                <c:pt idx="96">
                  <c:v>2.1</c:v>
                </c:pt>
                <c:pt idx="97">
                  <c:v>2.0409999999999999</c:v>
                </c:pt>
                <c:pt idx="98">
                  <c:v>2.0870000000000002</c:v>
                </c:pt>
                <c:pt idx="99">
                  <c:v>2.1019999999999999</c:v>
                </c:pt>
                <c:pt idx="100">
                  <c:v>2.0499999999999998</c:v>
                </c:pt>
                <c:pt idx="101">
                  <c:v>2.0259999999999998</c:v>
                </c:pt>
                <c:pt idx="102">
                  <c:v>2.0819999999999999</c:v>
                </c:pt>
                <c:pt idx="103">
                  <c:v>2.0339999999999998</c:v>
                </c:pt>
                <c:pt idx="104">
                  <c:v>2.0219999999999998</c:v>
                </c:pt>
                <c:pt idx="105">
                  <c:v>1.72</c:v>
                </c:pt>
                <c:pt idx="107">
                  <c:v>1.7458333333333333</c:v>
                </c:pt>
                <c:pt idx="108">
                  <c:v>1.7608333333333333</c:v>
                </c:pt>
                <c:pt idx="109">
                  <c:v>1.7689999999999999</c:v>
                </c:pt>
                <c:pt idx="110">
                  <c:v>1.8382083333333332</c:v>
                </c:pt>
                <c:pt idx="111">
                  <c:v>1.8402916666666667</c:v>
                </c:pt>
                <c:pt idx="112">
                  <c:v>1.8435833333333334</c:v>
                </c:pt>
                <c:pt idx="113">
                  <c:v>1.891583333333333</c:v>
                </c:pt>
                <c:pt idx="114">
                  <c:v>1.8994583333333332</c:v>
                </c:pt>
                <c:pt idx="115">
                  <c:v>1.9015416666666665</c:v>
                </c:pt>
                <c:pt idx="116">
                  <c:v>1.9011249999999997</c:v>
                </c:pt>
                <c:pt idx="117">
                  <c:v>1.9642083333333329</c:v>
                </c:pt>
                <c:pt idx="118">
                  <c:v>1.9622916666666663</c:v>
                </c:pt>
                <c:pt idx="119">
                  <c:v>1.9626250000000001</c:v>
                </c:pt>
                <c:pt idx="120">
                  <c:v>1.9582916666666665</c:v>
                </c:pt>
                <c:pt idx="121">
                  <c:v>1.9885416666666667</c:v>
                </c:pt>
                <c:pt idx="122">
                  <c:v>1.9858749999999998</c:v>
                </c:pt>
                <c:pt idx="123">
                  <c:v>1.9816249999999995</c:v>
                </c:pt>
                <c:pt idx="124">
                  <c:v>1.9798749999999998</c:v>
                </c:pt>
                <c:pt idx="125">
                  <c:v>1.9597083333333334</c:v>
                </c:pt>
                <c:pt idx="126">
                  <c:v>1.9597083333333334</c:v>
                </c:pt>
                <c:pt idx="127">
                  <c:v>1.96875</c:v>
                </c:pt>
                <c:pt idx="128">
                  <c:v>1.9872916666666669</c:v>
                </c:pt>
                <c:pt idx="129">
                  <c:v>1.9939166666666666</c:v>
                </c:pt>
                <c:pt idx="130">
                  <c:v>1.9993333333333334</c:v>
                </c:pt>
                <c:pt idx="131">
                  <c:v>2.023541666666667</c:v>
                </c:pt>
                <c:pt idx="132">
                  <c:v>2.0299583333333335</c:v>
                </c:pt>
                <c:pt idx="134">
                  <c:v>1.42</c:v>
                </c:pt>
                <c:pt idx="135">
                  <c:v>1.421</c:v>
                </c:pt>
                <c:pt idx="136">
                  <c:v>1.4319999999999999</c:v>
                </c:pt>
                <c:pt idx="137">
                  <c:v>1.444</c:v>
                </c:pt>
                <c:pt idx="138">
                  <c:v>1.494</c:v>
                </c:pt>
                <c:pt idx="139">
                  <c:v>1.5620000000000001</c:v>
                </c:pt>
                <c:pt idx="140">
                  <c:v>1.5940000000000001</c:v>
                </c:pt>
                <c:pt idx="141">
                  <c:v>1.6</c:v>
                </c:pt>
                <c:pt idx="142">
                  <c:v>1.649</c:v>
                </c:pt>
                <c:pt idx="143">
                  <c:v>1.6679999999999999</c:v>
                </c:pt>
                <c:pt idx="144">
                  <c:v>1.6719999999999999</c:v>
                </c:pt>
                <c:pt idx="145">
                  <c:v>1.675</c:v>
                </c:pt>
                <c:pt idx="146">
                  <c:v>1.6779999999999999</c:v>
                </c:pt>
                <c:pt idx="147">
                  <c:v>1.6830000000000001</c:v>
                </c:pt>
                <c:pt idx="148">
                  <c:v>1.681</c:v>
                </c:pt>
                <c:pt idx="149">
                  <c:v>1.679</c:v>
                </c:pt>
                <c:pt idx="150">
                  <c:v>1.6830000000000001</c:v>
                </c:pt>
                <c:pt idx="151">
                  <c:v>1.679</c:v>
                </c:pt>
                <c:pt idx="152">
                  <c:v>1.67</c:v>
                </c:pt>
                <c:pt idx="153">
                  <c:v>1.665</c:v>
                </c:pt>
                <c:pt idx="154">
                  <c:v>1.667</c:v>
                </c:pt>
                <c:pt idx="155">
                  <c:v>1.6579999999999999</c:v>
                </c:pt>
                <c:pt idx="156">
                  <c:v>1.643</c:v>
                </c:pt>
                <c:pt idx="157">
                  <c:v>1.6419999999999999</c:v>
                </c:pt>
                <c:pt idx="158">
                  <c:v>1.64</c:v>
                </c:pt>
                <c:pt idx="159">
                  <c:v>1.6120000000000001</c:v>
                </c:pt>
                <c:pt idx="182">
                  <c:v>1.3919999999999999</c:v>
                </c:pt>
                <c:pt idx="187">
                  <c:v>1.391</c:v>
                </c:pt>
                <c:pt idx="188">
                  <c:v>1.3839999999999999</c:v>
                </c:pt>
                <c:pt idx="189">
                  <c:v>1.393</c:v>
                </c:pt>
                <c:pt idx="190">
                  <c:v>1.407</c:v>
                </c:pt>
                <c:pt idx="191">
                  <c:v>1.4219999999999999</c:v>
                </c:pt>
                <c:pt idx="192">
                  <c:v>1.5149999999999999</c:v>
                </c:pt>
                <c:pt idx="193">
                  <c:v>1.524</c:v>
                </c:pt>
                <c:pt idx="194">
                  <c:v>1.536</c:v>
                </c:pt>
                <c:pt idx="195">
                  <c:v>1.488</c:v>
                </c:pt>
                <c:pt idx="196">
                  <c:v>1.5</c:v>
                </c:pt>
                <c:pt idx="197">
                  <c:v>1.5049999999999999</c:v>
                </c:pt>
                <c:pt idx="198">
                  <c:v>1.512</c:v>
                </c:pt>
                <c:pt idx="199">
                  <c:v>1.556</c:v>
                </c:pt>
                <c:pt idx="200">
                  <c:v>1.6579999999999999</c:v>
                </c:pt>
                <c:pt idx="201">
                  <c:v>1.7030000000000001</c:v>
                </c:pt>
                <c:pt idx="202">
                  <c:v>1.718</c:v>
                </c:pt>
                <c:pt idx="203">
                  <c:v>1.7090000000000001</c:v>
                </c:pt>
                <c:pt idx="204">
                  <c:v>1.7729999999999999</c:v>
                </c:pt>
                <c:pt idx="205">
                  <c:v>1.851</c:v>
                </c:pt>
                <c:pt idx="206">
                  <c:v>2.0379999999999998</c:v>
                </c:pt>
                <c:pt idx="207">
                  <c:v>2.085</c:v>
                </c:pt>
                <c:pt idx="208">
                  <c:v>2.0310000000000001</c:v>
                </c:pt>
                <c:pt idx="209">
                  <c:v>1.988</c:v>
                </c:pt>
                <c:pt idx="210">
                  <c:v>1.9159999999999999</c:v>
                </c:pt>
                <c:pt idx="211">
                  <c:v>1.89</c:v>
                </c:pt>
                <c:pt idx="238">
                  <c:v>2.0449999999999999</c:v>
                </c:pt>
                <c:pt idx="239">
                  <c:v>2.101</c:v>
                </c:pt>
                <c:pt idx="240">
                  <c:v>2.1160000000000001</c:v>
                </c:pt>
                <c:pt idx="241">
                  <c:v>2.1320000000000001</c:v>
                </c:pt>
                <c:pt idx="242">
                  <c:v>2.2189999999999999</c:v>
                </c:pt>
                <c:pt idx="243">
                  <c:v>2.226</c:v>
                </c:pt>
                <c:pt idx="244">
                  <c:v>2.2509999999999999</c:v>
                </c:pt>
                <c:pt idx="245">
                  <c:v>2.2389999999999999</c:v>
                </c:pt>
                <c:pt idx="246">
                  <c:v>2.2349999999999999</c:v>
                </c:pt>
                <c:pt idx="247">
                  <c:v>2.2410000000000001</c:v>
                </c:pt>
                <c:pt idx="248">
                  <c:v>2.242</c:v>
                </c:pt>
                <c:pt idx="249">
                  <c:v>2.2490000000000001</c:v>
                </c:pt>
                <c:pt idx="250">
                  <c:v>2.27</c:v>
                </c:pt>
                <c:pt idx="251">
                  <c:v>2.286</c:v>
                </c:pt>
                <c:pt idx="252">
                  <c:v>2.2989999999999999</c:v>
                </c:pt>
                <c:pt idx="253">
                  <c:v>2.302</c:v>
                </c:pt>
                <c:pt idx="254">
                  <c:v>2.3119999999999998</c:v>
                </c:pt>
                <c:pt idx="255">
                  <c:v>2.3130000000000002</c:v>
                </c:pt>
                <c:pt idx="256">
                  <c:v>2.423</c:v>
                </c:pt>
                <c:pt idx="257">
                  <c:v>2.4359999999999999</c:v>
                </c:pt>
                <c:pt idx="258">
                  <c:v>2.4319999999999999</c:v>
                </c:pt>
                <c:pt idx="259">
                  <c:v>2.4409999999999998</c:v>
                </c:pt>
                <c:pt idx="260">
                  <c:v>2.4849999999999999</c:v>
                </c:pt>
                <c:pt idx="261">
                  <c:v>2.5139999999999998</c:v>
                </c:pt>
                <c:pt idx="262">
                  <c:v>2.5009999999999999</c:v>
                </c:pt>
                <c:pt idx="263">
                  <c:v>2.492</c:v>
                </c:pt>
                <c:pt idx="290">
                  <c:v>2.2679999999999998</c:v>
                </c:pt>
                <c:pt idx="291">
                  <c:v>2.3140000000000001</c:v>
                </c:pt>
                <c:pt idx="292">
                  <c:v>2.335</c:v>
                </c:pt>
                <c:pt idx="293">
                  <c:v>2.3290000000000002</c:v>
                </c:pt>
                <c:pt idx="294">
                  <c:v>2.3359999999999999</c:v>
                </c:pt>
                <c:pt idx="295">
                  <c:v>2.3490000000000002</c:v>
                </c:pt>
                <c:pt idx="296">
                  <c:v>2.2869999999999999</c:v>
                </c:pt>
                <c:pt idx="297">
                  <c:v>2.2850000000000001</c:v>
                </c:pt>
                <c:pt idx="298">
                  <c:v>2.2879999999999998</c:v>
                </c:pt>
                <c:pt idx="299">
                  <c:v>2.319</c:v>
                </c:pt>
                <c:pt idx="300">
                  <c:v>2.3119999999999998</c:v>
                </c:pt>
                <c:pt idx="301">
                  <c:v>2.3140000000000001</c:v>
                </c:pt>
                <c:pt idx="302">
                  <c:v>2.3079999999999998</c:v>
                </c:pt>
                <c:pt idx="303">
                  <c:v>2.4489999999999998</c:v>
                </c:pt>
                <c:pt idx="304">
                  <c:v>2.4249999999999998</c:v>
                </c:pt>
                <c:pt idx="305">
                  <c:v>2.4329999999999998</c:v>
                </c:pt>
                <c:pt idx="306">
                  <c:v>2.431</c:v>
                </c:pt>
                <c:pt idx="307">
                  <c:v>2.407</c:v>
                </c:pt>
                <c:pt idx="308">
                  <c:v>2.4079999999999999</c:v>
                </c:pt>
                <c:pt idx="309">
                  <c:v>2.4390000000000001</c:v>
                </c:pt>
                <c:pt idx="310">
                  <c:v>2.4340000000000002</c:v>
                </c:pt>
                <c:pt idx="311">
                  <c:v>2.4350000000000001</c:v>
                </c:pt>
                <c:pt idx="312">
                  <c:v>2.4620000000000002</c:v>
                </c:pt>
                <c:pt idx="313">
                  <c:v>2.4260000000000002</c:v>
                </c:pt>
                <c:pt idx="314">
                  <c:v>2.4169999999999998</c:v>
                </c:pt>
                <c:pt idx="315">
                  <c:v>2.419</c:v>
                </c:pt>
                <c:pt idx="342">
                  <c:v>1.921</c:v>
                </c:pt>
                <c:pt idx="343">
                  <c:v>1.9179999999999999</c:v>
                </c:pt>
                <c:pt idx="344">
                  <c:v>1.913</c:v>
                </c:pt>
                <c:pt idx="345">
                  <c:v>1.964</c:v>
                </c:pt>
                <c:pt idx="346">
                  <c:v>1.9419999999999999</c:v>
                </c:pt>
                <c:pt idx="347">
                  <c:v>1.62</c:v>
                </c:pt>
                <c:pt idx="348">
                  <c:v>1.962</c:v>
                </c:pt>
                <c:pt idx="349">
                  <c:v>1.9750000000000001</c:v>
                </c:pt>
                <c:pt idx="350">
                  <c:v>1.972</c:v>
                </c:pt>
                <c:pt idx="351">
                  <c:v>2.0939999999999999</c:v>
                </c:pt>
                <c:pt idx="352">
                  <c:v>2.1309999999999998</c:v>
                </c:pt>
                <c:pt idx="353">
                  <c:v>2.113</c:v>
                </c:pt>
                <c:pt idx="354">
                  <c:v>2.11</c:v>
                </c:pt>
                <c:pt idx="355">
                  <c:v>2.1179999999999999</c:v>
                </c:pt>
                <c:pt idx="356">
                  <c:v>2.1309999999999998</c:v>
                </c:pt>
                <c:pt idx="357">
                  <c:v>2.1709999999999998</c:v>
                </c:pt>
                <c:pt idx="358">
                  <c:v>2.2069999999999999</c:v>
                </c:pt>
                <c:pt idx="359">
                  <c:v>2.194</c:v>
                </c:pt>
                <c:pt idx="360">
                  <c:v>2.2250000000000001</c:v>
                </c:pt>
                <c:pt idx="361">
                  <c:v>2.2210000000000001</c:v>
                </c:pt>
                <c:pt idx="362">
                  <c:v>2.2149999999999999</c:v>
                </c:pt>
                <c:pt idx="363">
                  <c:v>2.2090000000000001</c:v>
                </c:pt>
                <c:pt idx="364">
                  <c:v>2.2080000000000002</c:v>
                </c:pt>
                <c:pt idx="365">
                  <c:v>2.194</c:v>
                </c:pt>
                <c:pt idx="366">
                  <c:v>2.1789999999999998</c:v>
                </c:pt>
                <c:pt idx="367">
                  <c:v>2.1789999999999998</c:v>
                </c:pt>
              </c:numCache>
            </c:numRef>
          </c:val>
          <c:smooth val="0"/>
          <c:extLst>
            <c:ext xmlns:c16="http://schemas.microsoft.com/office/drawing/2014/chart" uri="{C3380CC4-5D6E-409C-BE32-E72D297353CC}">
              <c16:uniqueId val="{00000000-80A6-41E1-9CC2-6638285DCC34}"/>
            </c:ext>
          </c:extLst>
        </c:ser>
        <c:dLbls>
          <c:showLegendKey val="0"/>
          <c:showVal val="0"/>
          <c:showCatName val="0"/>
          <c:showSerName val="0"/>
          <c:showPercent val="0"/>
          <c:showBubbleSize val="0"/>
        </c:dLbls>
        <c:smooth val="0"/>
        <c:axId val="311874720"/>
        <c:axId val="311877344"/>
      </c:lineChart>
      <c:dateAx>
        <c:axId val="311874720"/>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7344"/>
        <c:crosses val="autoZero"/>
        <c:auto val="1"/>
        <c:lblOffset val="100"/>
        <c:baseTimeUnit val="days"/>
        <c:majorUnit val="3"/>
        <c:majorTimeUnit val="months"/>
      </c:dateAx>
      <c:valAx>
        <c:axId val="311877344"/>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gallon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874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Oil and Natural Gas Production Tax, Montana (1980-2021)</a:t>
            </a:r>
            <a:endParaRPr lang="en-US" sz="1400">
              <a:effectLst/>
            </a:endParaRPr>
          </a:p>
          <a:p>
            <a:pPr>
              <a:defRPr/>
            </a:pP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'Table P13'!$B$3</c:f>
              <c:strCache>
                <c:ptCount val="1"/>
                <c:pt idx="0">
                  <c:v>Total Revenue</c:v>
                </c:pt>
              </c:strCache>
            </c:strRef>
          </c:tx>
          <c:spPr>
            <a:ln w="28575" cap="rnd">
              <a:solidFill>
                <a:schemeClr val="accent2"/>
              </a:solidFill>
              <a:round/>
            </a:ln>
            <a:effectLst/>
          </c:spPr>
          <c:marker>
            <c:symbol val="none"/>
          </c:marker>
          <c:cat>
            <c:numRef>
              <c:f>'Table P13'!$A$4:$A$45</c:f>
              <c:numCache>
                <c:formatCode>General</c:formatCod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numCache>
            </c:numRef>
          </c:cat>
          <c:val>
            <c:numRef>
              <c:f>'Table P13'!$B$4:$B$45</c:f>
              <c:numCache>
                <c:formatCode>0.00</c:formatCode>
                <c:ptCount val="42"/>
                <c:pt idx="0">
                  <c:v>11.808579</c:v>
                </c:pt>
                <c:pt idx="1">
                  <c:v>21.762357000000002</c:v>
                </c:pt>
                <c:pt idx="2">
                  <c:v>49.776134999999996</c:v>
                </c:pt>
                <c:pt idx="3">
                  <c:v>50.873263000000001</c:v>
                </c:pt>
                <c:pt idx="4">
                  <c:v>52.977130000000002</c:v>
                </c:pt>
                <c:pt idx="5">
                  <c:v>53.667357000000003</c:v>
                </c:pt>
                <c:pt idx="6">
                  <c:v>41.441085999999999</c:v>
                </c:pt>
                <c:pt idx="7">
                  <c:v>19.904239</c:v>
                </c:pt>
                <c:pt idx="8">
                  <c:v>18.913097</c:v>
                </c:pt>
                <c:pt idx="9">
                  <c:v>15.748241</c:v>
                </c:pt>
                <c:pt idx="10">
                  <c:v>16.486405000000001</c:v>
                </c:pt>
                <c:pt idx="11">
                  <c:v>62.879742</c:v>
                </c:pt>
                <c:pt idx="12">
                  <c:v>58.892324000000002</c:v>
                </c:pt>
                <c:pt idx="13">
                  <c:v>48.650604000000001</c:v>
                </c:pt>
                <c:pt idx="14">
                  <c:v>40.871318000000002</c:v>
                </c:pt>
                <c:pt idx="15">
                  <c:v>34.704332000000001</c:v>
                </c:pt>
                <c:pt idx="16">
                  <c:v>40.826475000000002</c:v>
                </c:pt>
                <c:pt idx="17">
                  <c:v>50.150067999999997</c:v>
                </c:pt>
                <c:pt idx="18">
                  <c:v>35.709041999999997</c:v>
                </c:pt>
                <c:pt idx="19">
                  <c:v>30.446634</c:v>
                </c:pt>
                <c:pt idx="20">
                  <c:v>43.772950000000002</c:v>
                </c:pt>
                <c:pt idx="21">
                  <c:v>92.395790000000005</c:v>
                </c:pt>
                <c:pt idx="22">
                  <c:v>50.303609999999999</c:v>
                </c:pt>
                <c:pt idx="23">
                  <c:v>73.389375999999999</c:v>
                </c:pt>
                <c:pt idx="24">
                  <c:v>92.676050000000004</c:v>
                </c:pt>
                <c:pt idx="25">
                  <c:v>137.75433000000001</c:v>
                </c:pt>
                <c:pt idx="26">
                  <c:v>203.68107000000001</c:v>
                </c:pt>
                <c:pt idx="27">
                  <c:v>209.94635</c:v>
                </c:pt>
                <c:pt idx="28">
                  <c:v>324.31126999999998</c:v>
                </c:pt>
                <c:pt idx="29">
                  <c:v>218.42520999999999</c:v>
                </c:pt>
                <c:pt idx="30">
                  <c:v>206.28628</c:v>
                </c:pt>
                <c:pt idx="31">
                  <c:v>215.12982</c:v>
                </c:pt>
                <c:pt idx="32">
                  <c:v>210.64436000000001</c:v>
                </c:pt>
                <c:pt idx="33">
                  <c:v>213.22904</c:v>
                </c:pt>
                <c:pt idx="34">
                  <c:v>236.49677</c:v>
                </c:pt>
                <c:pt idx="35">
                  <c:v>159.10704999999999</c:v>
                </c:pt>
                <c:pt idx="36">
                  <c:v>84.972199000000003</c:v>
                </c:pt>
                <c:pt idx="37">
                  <c:v>100.76921</c:v>
                </c:pt>
                <c:pt idx="38">
                  <c:v>119.13030999999999</c:v>
                </c:pt>
                <c:pt idx="39" formatCode="General">
                  <c:v>118.85</c:v>
                </c:pt>
                <c:pt idx="40" formatCode="General">
                  <c:v>84.61</c:v>
                </c:pt>
                <c:pt idx="41" formatCode="General">
                  <c:v>87.35</c:v>
                </c:pt>
              </c:numCache>
            </c:numRef>
          </c:val>
          <c:smooth val="0"/>
          <c:extLst>
            <c:ext xmlns:c16="http://schemas.microsoft.com/office/drawing/2014/chart" uri="{C3380CC4-5D6E-409C-BE32-E72D297353CC}">
              <c16:uniqueId val="{00000001-1571-4D87-BA76-CAB479457AA5}"/>
            </c:ext>
          </c:extLst>
        </c:ser>
        <c:ser>
          <c:idx val="2"/>
          <c:order val="1"/>
          <c:tx>
            <c:strRef>
              <c:f>'Table P13'!$C$3</c:f>
              <c:strCache>
                <c:ptCount val="1"/>
                <c:pt idx="0">
                  <c:v>General Fund Revenue </c:v>
                </c:pt>
              </c:strCache>
            </c:strRef>
          </c:tx>
          <c:spPr>
            <a:ln w="28575" cap="rnd">
              <a:solidFill>
                <a:schemeClr val="accent3"/>
              </a:solidFill>
              <a:round/>
            </a:ln>
            <a:effectLst/>
          </c:spPr>
          <c:marker>
            <c:symbol val="none"/>
          </c:marker>
          <c:cat>
            <c:numRef>
              <c:f>'Table P13'!$A$4:$A$45</c:f>
              <c:numCache>
                <c:formatCode>General</c:formatCod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numCache>
            </c:numRef>
          </c:cat>
          <c:val>
            <c:numRef>
              <c:f>'Table P13'!$C$4:$C$45</c:f>
              <c:numCache>
                <c:formatCode>0.00</c:formatCode>
                <c:ptCount val="42"/>
                <c:pt idx="0">
                  <c:v>11.808579</c:v>
                </c:pt>
                <c:pt idx="1">
                  <c:v>20.535761000000001</c:v>
                </c:pt>
                <c:pt idx="2">
                  <c:v>47.948236000000001</c:v>
                </c:pt>
                <c:pt idx="3">
                  <c:v>46.313018999999997</c:v>
                </c:pt>
                <c:pt idx="4">
                  <c:v>35.484009999999998</c:v>
                </c:pt>
                <c:pt idx="5">
                  <c:v>35.472434</c:v>
                </c:pt>
                <c:pt idx="6">
                  <c:v>26.04317</c:v>
                </c:pt>
                <c:pt idx="7">
                  <c:v>13.254877</c:v>
                </c:pt>
                <c:pt idx="8">
                  <c:v>17.975581999999999</c:v>
                </c:pt>
                <c:pt idx="9">
                  <c:v>14.959251</c:v>
                </c:pt>
                <c:pt idx="10">
                  <c:v>15.567425999999999</c:v>
                </c:pt>
                <c:pt idx="11">
                  <c:v>20.163269</c:v>
                </c:pt>
                <c:pt idx="12">
                  <c:v>21.822893000000001</c:v>
                </c:pt>
                <c:pt idx="13">
                  <c:v>18.676586</c:v>
                </c:pt>
                <c:pt idx="14">
                  <c:v>13.403408000000001</c:v>
                </c:pt>
                <c:pt idx="15">
                  <c:v>12.963887</c:v>
                </c:pt>
                <c:pt idx="16">
                  <c:v>10.665986</c:v>
                </c:pt>
                <c:pt idx="17">
                  <c:v>13.283092999999999</c:v>
                </c:pt>
                <c:pt idx="18">
                  <c:v>9.1201519999999991</c:v>
                </c:pt>
                <c:pt idx="19">
                  <c:v>7.505617</c:v>
                </c:pt>
                <c:pt idx="20">
                  <c:v>11.362741</c:v>
                </c:pt>
                <c:pt idx="21">
                  <c:v>25.791723000000001</c:v>
                </c:pt>
                <c:pt idx="22">
                  <c:v>12.902438999999999</c:v>
                </c:pt>
                <c:pt idx="23">
                  <c:v>29.086037999999999</c:v>
                </c:pt>
                <c:pt idx="24">
                  <c:v>41.323718</c:v>
                </c:pt>
                <c:pt idx="25">
                  <c:v>62.625939000000002</c:v>
                </c:pt>
                <c:pt idx="26">
                  <c:v>92.562799999999996</c:v>
                </c:pt>
                <c:pt idx="27">
                  <c:v>96.334992</c:v>
                </c:pt>
                <c:pt idx="28">
                  <c:v>149.99382600000001</c:v>
                </c:pt>
                <c:pt idx="29">
                  <c:v>100.490971</c:v>
                </c:pt>
                <c:pt idx="30">
                  <c:v>95.490812000000005</c:v>
                </c:pt>
                <c:pt idx="31">
                  <c:v>99.763711999999998</c:v>
                </c:pt>
                <c:pt idx="32">
                  <c:v>97.560323999999994</c:v>
                </c:pt>
                <c:pt idx="33">
                  <c:v>98.683277000000004</c:v>
                </c:pt>
                <c:pt idx="34">
                  <c:v>109.606216</c:v>
                </c:pt>
                <c:pt idx="35">
                  <c:v>73.184118999999995</c:v>
                </c:pt>
                <c:pt idx="36">
                  <c:v>39.083500000000001</c:v>
                </c:pt>
                <c:pt idx="37">
                  <c:v>46.334269999999997</c:v>
                </c:pt>
                <c:pt idx="38">
                  <c:v>54.508364</c:v>
                </c:pt>
                <c:pt idx="39" formatCode="General">
                  <c:v>54.18</c:v>
                </c:pt>
                <c:pt idx="40" formatCode="General">
                  <c:v>38.380000000000003</c:v>
                </c:pt>
                <c:pt idx="41">
                  <c:v>39.54</c:v>
                </c:pt>
              </c:numCache>
            </c:numRef>
          </c:val>
          <c:smooth val="0"/>
          <c:extLst>
            <c:ext xmlns:c16="http://schemas.microsoft.com/office/drawing/2014/chart" uri="{C3380CC4-5D6E-409C-BE32-E72D297353CC}">
              <c16:uniqueId val="{00000001-08B0-4925-B21D-3DAD2A9E48B9}"/>
            </c:ext>
          </c:extLst>
        </c:ser>
        <c:dLbls>
          <c:showLegendKey val="0"/>
          <c:showVal val="0"/>
          <c:showCatName val="0"/>
          <c:showSerName val="0"/>
          <c:showPercent val="0"/>
          <c:showBubbleSize val="0"/>
        </c:dLbls>
        <c:smooth val="0"/>
        <c:axId val="749594648"/>
        <c:axId val="749598584"/>
      </c:lineChart>
      <c:catAx>
        <c:axId val="749594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98584"/>
        <c:crosses val="autoZero"/>
        <c:auto val="1"/>
        <c:lblAlgn val="ctr"/>
        <c:lblOffset val="100"/>
        <c:noMultiLvlLbl val="0"/>
      </c:catAx>
      <c:valAx>
        <c:axId val="749598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94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Wellhead</a:t>
            </a:r>
            <a:r>
              <a:rPr lang="en-US" baseline="0"/>
              <a:t> Price and Gross Production Value</a:t>
            </a:r>
          </a:p>
          <a:p>
            <a:pPr>
              <a:defRPr/>
            </a:pPr>
            <a:r>
              <a:rPr lang="en-US" baseline="0"/>
              <a:t>FY01-FY2024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1"/>
          <c:tx>
            <c:v>Gross Production Value (million $)</c:v>
          </c:tx>
          <c:spPr>
            <a:solidFill>
              <a:schemeClr val="accent3"/>
            </a:solidFill>
            <a:ln>
              <a:noFill/>
            </a:ln>
            <a:effectLst/>
          </c:spPr>
          <c:invertIfNegative val="0"/>
          <c:cat>
            <c:strRef>
              <c:f>'Table P2'!$F$45:$F$65</c:f>
              <c:strCache>
                <c:ptCount val="21"/>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pt idx="19">
                  <c:v>FY2020</c:v>
                </c:pt>
                <c:pt idx="20">
                  <c:v>FY2021</c:v>
                </c:pt>
              </c:strCache>
            </c:strRef>
          </c:cat>
          <c:val>
            <c:numRef>
              <c:f>'Table P2'!$I$45:$I$68</c:f>
              <c:numCache>
                <c:formatCode>#,##0.0</c:formatCode>
                <c:ptCount val="24"/>
                <c:pt idx="0">
                  <c:v>431.16639999999995</c:v>
                </c:pt>
                <c:pt idx="1">
                  <c:v>341.35768000000002</c:v>
                </c:pt>
                <c:pt idx="2">
                  <c:v>483.8</c:v>
                </c:pt>
                <c:pt idx="3">
                  <c:v>671.03408688000002</c:v>
                </c:pt>
                <c:pt idx="4">
                  <c:v>1304.8925283312001</c:v>
                </c:pt>
                <c:pt idx="5">
                  <c:v>2011.9927296525989</c:v>
                </c:pt>
                <c:pt idx="6">
                  <c:v>2020.939756361701</c:v>
                </c:pt>
                <c:pt idx="7">
                  <c:v>2947.0910368300001</c:v>
                </c:pt>
                <c:pt idx="8">
                  <c:v>1819.03966694</c:v>
                </c:pt>
                <c:pt idx="9">
                  <c:v>1710.86016797</c:v>
                </c:pt>
                <c:pt idx="10">
                  <c:v>1976.22040371</c:v>
                </c:pt>
                <c:pt idx="11">
                  <c:v>2082.6944860499998</c:v>
                </c:pt>
                <c:pt idx="12">
                  <c:v>2415.895336</c:v>
                </c:pt>
                <c:pt idx="13">
                  <c:v>2370.8560809999999</c:v>
                </c:pt>
                <c:pt idx="14">
                  <c:v>1781.983618</c:v>
                </c:pt>
                <c:pt idx="15">
                  <c:v>861.65730599999995</c:v>
                </c:pt>
                <c:pt idx="16">
                  <c:v>889.40061200000002</c:v>
                </c:pt>
                <c:pt idx="17">
                  <c:v>1038.5076329999999</c:v>
                </c:pt>
                <c:pt idx="18">
                  <c:v>1216.5</c:v>
                </c:pt>
                <c:pt idx="19">
                  <c:v>883.3</c:v>
                </c:pt>
                <c:pt idx="20">
                  <c:v>852.1</c:v>
                </c:pt>
                <c:pt idx="21">
                  <c:v>1642</c:v>
                </c:pt>
                <c:pt idx="22">
                  <c:v>1693.23984</c:v>
                </c:pt>
                <c:pt idx="23">
                  <c:v>1779.9</c:v>
                </c:pt>
              </c:numCache>
            </c:numRef>
          </c:val>
          <c:extLst>
            <c:ext xmlns:c16="http://schemas.microsoft.com/office/drawing/2014/chart" uri="{C3380CC4-5D6E-409C-BE32-E72D297353CC}">
              <c16:uniqueId val="{00000002-CEDF-4FC8-8BE6-E1CF4EF8A591}"/>
            </c:ext>
          </c:extLst>
        </c:ser>
        <c:dLbls>
          <c:showLegendKey val="0"/>
          <c:showVal val="0"/>
          <c:showCatName val="0"/>
          <c:showSerName val="0"/>
          <c:showPercent val="0"/>
          <c:showBubbleSize val="0"/>
        </c:dLbls>
        <c:gapWidth val="150"/>
        <c:axId val="546006544"/>
        <c:axId val="545999328"/>
      </c:barChart>
      <c:lineChart>
        <c:grouping val="standard"/>
        <c:varyColors val="0"/>
        <c:ser>
          <c:idx val="1"/>
          <c:order val="0"/>
          <c:tx>
            <c:v>Average Wellhead Price ($/bbl)</c:v>
          </c:tx>
          <c:spPr>
            <a:ln w="28575" cap="rnd">
              <a:solidFill>
                <a:schemeClr val="accent2"/>
              </a:solidFill>
              <a:round/>
            </a:ln>
            <a:effectLst/>
          </c:spPr>
          <c:marker>
            <c:symbol val="none"/>
          </c:marker>
          <c:cat>
            <c:strRef>
              <c:f>'Table P2'!$F$45:$F$68</c:f>
              <c:strCache>
                <c:ptCount val="24"/>
                <c:pt idx="0">
                  <c:v>FY2001</c:v>
                </c:pt>
                <c:pt idx="1">
                  <c:v>FY2002</c:v>
                </c:pt>
                <c:pt idx="2">
                  <c:v>FY2003</c:v>
                </c:pt>
                <c:pt idx="3">
                  <c:v>FY2004</c:v>
                </c:pt>
                <c:pt idx="4">
                  <c:v>FY2005</c:v>
                </c:pt>
                <c:pt idx="5">
                  <c:v>FY2006</c:v>
                </c:pt>
                <c:pt idx="6">
                  <c:v>FY2007</c:v>
                </c:pt>
                <c:pt idx="7">
                  <c:v>FY2008</c:v>
                </c:pt>
                <c:pt idx="8">
                  <c:v>FY2009</c:v>
                </c:pt>
                <c:pt idx="9">
                  <c:v>FY2010</c:v>
                </c:pt>
                <c:pt idx="10">
                  <c:v>FY2011</c:v>
                </c:pt>
                <c:pt idx="11">
                  <c:v>FY2012</c:v>
                </c:pt>
                <c:pt idx="12">
                  <c:v>FY2013</c:v>
                </c:pt>
                <c:pt idx="13">
                  <c:v>FY2014</c:v>
                </c:pt>
                <c:pt idx="14">
                  <c:v>FY2015</c:v>
                </c:pt>
                <c:pt idx="15">
                  <c:v>FY2016</c:v>
                </c:pt>
                <c:pt idx="16">
                  <c:v>FY2017</c:v>
                </c:pt>
                <c:pt idx="17">
                  <c:v>FY2018</c:v>
                </c:pt>
                <c:pt idx="18">
                  <c:v>FY2019</c:v>
                </c:pt>
                <c:pt idx="19">
                  <c:v>FY2020</c:v>
                </c:pt>
                <c:pt idx="20">
                  <c:v>FY2021</c:v>
                </c:pt>
                <c:pt idx="21">
                  <c:v>FY2022</c:v>
                </c:pt>
                <c:pt idx="22">
                  <c:v>FY2023</c:v>
                </c:pt>
                <c:pt idx="23">
                  <c:v>FY2024</c:v>
                </c:pt>
              </c:strCache>
            </c:strRef>
          </c:cat>
          <c:val>
            <c:numRef>
              <c:f>'Table P2'!$H$45:$H$68</c:f>
              <c:numCache>
                <c:formatCode>0.00</c:formatCode>
                <c:ptCount val="24"/>
                <c:pt idx="0">
                  <c:v>27.4</c:v>
                </c:pt>
                <c:pt idx="1">
                  <c:v>20.56</c:v>
                </c:pt>
                <c:pt idx="2">
                  <c:v>27.27</c:v>
                </c:pt>
                <c:pt idx="3">
                  <c:v>30.844774335628678</c:v>
                </c:pt>
                <c:pt idx="4">
                  <c:v>45.556520523241026</c:v>
                </c:pt>
                <c:pt idx="5">
                  <c:v>57.329257378479198</c:v>
                </c:pt>
                <c:pt idx="6">
                  <c:v>55.824500913993738</c:v>
                </c:pt>
                <c:pt idx="7">
                  <c:v>87.281010936362591</c:v>
                </c:pt>
                <c:pt idx="8">
                  <c:v>60.466423241556861</c:v>
                </c:pt>
                <c:pt idx="9">
                  <c:v>65.270926071023283</c:v>
                </c:pt>
                <c:pt idx="10">
                  <c:v>80.377003368498649</c:v>
                </c:pt>
                <c:pt idx="11">
                  <c:v>85.432365921055435</c:v>
                </c:pt>
                <c:pt idx="12">
                  <c:v>83.986321178231734</c:v>
                </c:pt>
                <c:pt idx="13">
                  <c:v>88.644214215558947</c:v>
                </c:pt>
                <c:pt idx="14">
                  <c:v>58.542708711274557</c:v>
                </c:pt>
                <c:pt idx="15">
                  <c:v>34.306259030623586</c:v>
                </c:pt>
                <c:pt idx="16">
                  <c:v>41.846850325625581</c:v>
                </c:pt>
                <c:pt idx="17">
                  <c:v>53.574940679795738</c:v>
                </c:pt>
                <c:pt idx="18" formatCode="#,##0.00">
                  <c:v>53.21</c:v>
                </c:pt>
                <c:pt idx="19" formatCode="#,##0.00">
                  <c:v>41.64</c:v>
                </c:pt>
                <c:pt idx="20" formatCode="#,##0.00">
                  <c:v>45.39</c:v>
                </c:pt>
                <c:pt idx="21" formatCode="#,##0.00">
                  <c:v>84.46</c:v>
                </c:pt>
                <c:pt idx="22" formatCode="#,##0.00">
                  <c:v>77.19</c:v>
                </c:pt>
                <c:pt idx="23" formatCode="#,##0.00">
                  <c:v>73.819999999999993</c:v>
                </c:pt>
              </c:numCache>
            </c:numRef>
          </c:val>
          <c:smooth val="0"/>
          <c:extLst>
            <c:ext xmlns:c16="http://schemas.microsoft.com/office/drawing/2014/chart" uri="{C3380CC4-5D6E-409C-BE32-E72D297353CC}">
              <c16:uniqueId val="{00000001-CEDF-4FC8-8BE6-E1CF4EF8A591}"/>
            </c:ext>
          </c:extLst>
        </c:ser>
        <c:dLbls>
          <c:showLegendKey val="0"/>
          <c:showVal val="0"/>
          <c:showCatName val="0"/>
          <c:showSerName val="0"/>
          <c:showPercent val="0"/>
          <c:showBubbleSize val="0"/>
        </c:dLbls>
        <c:marker val="1"/>
        <c:smooth val="0"/>
        <c:axId val="483534000"/>
        <c:axId val="483534656"/>
      </c:lineChart>
      <c:catAx>
        <c:axId val="4835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656"/>
        <c:crosses val="autoZero"/>
        <c:auto val="1"/>
        <c:lblAlgn val="ctr"/>
        <c:lblOffset val="100"/>
        <c:noMultiLvlLbl val="0"/>
      </c:catAx>
      <c:valAx>
        <c:axId val="48353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per 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34000"/>
        <c:crosses val="autoZero"/>
        <c:crossBetween val="between"/>
      </c:valAx>
      <c:valAx>
        <c:axId val="545999328"/>
        <c:scaling>
          <c:orientation val="minMax"/>
          <c:max val="35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Millions of Dollars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006544"/>
        <c:crosses val="max"/>
        <c:crossBetween val="between"/>
      </c:valAx>
      <c:catAx>
        <c:axId val="546006544"/>
        <c:scaling>
          <c:orientation val="minMax"/>
        </c:scaling>
        <c:delete val="1"/>
        <c:axPos val="b"/>
        <c:numFmt formatCode="General" sourceLinked="1"/>
        <c:majorTickMark val="out"/>
        <c:minorTickMark val="none"/>
        <c:tickLblPos val="nextTo"/>
        <c:crossAx val="545999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MT Producing</a:t>
            </a:r>
            <a:r>
              <a:rPr lang="en-US" baseline="0"/>
              <a:t> Oil Wells, 1990-2023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'Table P3'!$B$4</c:f>
              <c:strCache>
                <c:ptCount val="1"/>
                <c:pt idx="0">
                  <c:v>North</c:v>
                </c:pt>
              </c:strCache>
            </c:strRef>
          </c:tx>
          <c:spPr>
            <a:solidFill>
              <a:schemeClr val="accent2"/>
            </a:solidFill>
            <a:ln>
              <a:noFill/>
            </a:ln>
            <a:effectLst/>
          </c:spPr>
          <c:cat>
            <c:numRef>
              <c:f>'Table P3'!$A$39:$A$72</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P3'!$B$39:$B$72</c:f>
              <c:numCache>
                <c:formatCode>#,##0</c:formatCode>
                <c:ptCount val="34"/>
                <c:pt idx="0">
                  <c:v>2579</c:v>
                </c:pt>
                <c:pt idx="1">
                  <c:v>2534</c:v>
                </c:pt>
                <c:pt idx="2">
                  <c:v>2568</c:v>
                </c:pt>
                <c:pt idx="3">
                  <c:v>2408</c:v>
                </c:pt>
                <c:pt idx="4">
                  <c:v>2324</c:v>
                </c:pt>
                <c:pt idx="5">
                  <c:v>2093</c:v>
                </c:pt>
                <c:pt idx="6">
                  <c:v>2023</c:v>
                </c:pt>
                <c:pt idx="7">
                  <c:v>1967</c:v>
                </c:pt>
                <c:pt idx="8">
                  <c:v>1912</c:v>
                </c:pt>
                <c:pt idx="9">
                  <c:v>1854</c:v>
                </c:pt>
                <c:pt idx="10">
                  <c:v>1891</c:v>
                </c:pt>
                <c:pt idx="11">
                  <c:v>1854</c:v>
                </c:pt>
                <c:pt idx="12">
                  <c:v>1765</c:v>
                </c:pt>
                <c:pt idx="13">
                  <c:v>1769</c:v>
                </c:pt>
                <c:pt idx="14">
                  <c:v>1797</c:v>
                </c:pt>
                <c:pt idx="15">
                  <c:v>1826</c:v>
                </c:pt>
                <c:pt idx="16">
                  <c:v>1873</c:v>
                </c:pt>
                <c:pt idx="17">
                  <c:v>1899</c:v>
                </c:pt>
                <c:pt idx="18">
                  <c:v>1972</c:v>
                </c:pt>
                <c:pt idx="19">
                  <c:v>2005</c:v>
                </c:pt>
                <c:pt idx="20">
                  <c:v>2000</c:v>
                </c:pt>
                <c:pt idx="21">
                  <c:v>2050</c:v>
                </c:pt>
                <c:pt idx="22">
                  <c:v>2055</c:v>
                </c:pt>
                <c:pt idx="23">
                  <c:v>2064</c:v>
                </c:pt>
                <c:pt idx="24">
                  <c:v>2066</c:v>
                </c:pt>
                <c:pt idx="25">
                  <c:v>2116</c:v>
                </c:pt>
                <c:pt idx="26">
                  <c:v>2068</c:v>
                </c:pt>
                <c:pt idx="27">
                  <c:v>2024</c:v>
                </c:pt>
                <c:pt idx="28">
                  <c:v>2009</c:v>
                </c:pt>
                <c:pt idx="29">
                  <c:v>1933</c:v>
                </c:pt>
                <c:pt idx="30">
                  <c:v>1836</c:v>
                </c:pt>
                <c:pt idx="31">
                  <c:v>1735</c:v>
                </c:pt>
                <c:pt idx="32">
                  <c:v>1721</c:v>
                </c:pt>
                <c:pt idx="33">
                  <c:v>1687</c:v>
                </c:pt>
              </c:numCache>
            </c:numRef>
          </c:val>
          <c:extLst>
            <c:ext xmlns:c16="http://schemas.microsoft.com/office/drawing/2014/chart" uri="{C3380CC4-5D6E-409C-BE32-E72D297353CC}">
              <c16:uniqueId val="{00000001-0688-44A3-8AB6-A10ED5940D2A}"/>
            </c:ext>
          </c:extLst>
        </c:ser>
        <c:ser>
          <c:idx val="2"/>
          <c:order val="1"/>
          <c:tx>
            <c:strRef>
              <c:f>'Table P3'!$C$4</c:f>
              <c:strCache>
                <c:ptCount val="1"/>
                <c:pt idx="0">
                  <c:v>Central</c:v>
                </c:pt>
              </c:strCache>
            </c:strRef>
          </c:tx>
          <c:spPr>
            <a:solidFill>
              <a:schemeClr val="accent3"/>
            </a:solidFill>
            <a:ln>
              <a:noFill/>
            </a:ln>
            <a:effectLst/>
          </c:spPr>
          <c:cat>
            <c:numRef>
              <c:f>'Table P3'!$A$39:$A$72</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P3'!$C$39:$C$72</c:f>
              <c:numCache>
                <c:formatCode>#,##0</c:formatCode>
                <c:ptCount val="34"/>
                <c:pt idx="0">
                  <c:v>323</c:v>
                </c:pt>
                <c:pt idx="1">
                  <c:v>310</c:v>
                </c:pt>
                <c:pt idx="2">
                  <c:v>287</c:v>
                </c:pt>
                <c:pt idx="3">
                  <c:v>298</c:v>
                </c:pt>
                <c:pt idx="4">
                  <c:v>272</c:v>
                </c:pt>
                <c:pt idx="5">
                  <c:v>249</c:v>
                </c:pt>
                <c:pt idx="6">
                  <c:v>242</c:v>
                </c:pt>
                <c:pt idx="7">
                  <c:v>235</c:v>
                </c:pt>
                <c:pt idx="8">
                  <c:v>236</c:v>
                </c:pt>
                <c:pt idx="9">
                  <c:v>225</c:v>
                </c:pt>
                <c:pt idx="10">
                  <c:v>229</c:v>
                </c:pt>
                <c:pt idx="11">
                  <c:v>220</c:v>
                </c:pt>
                <c:pt idx="12">
                  <c:v>215</c:v>
                </c:pt>
                <c:pt idx="13">
                  <c:v>224</c:v>
                </c:pt>
                <c:pt idx="14">
                  <c:v>221</c:v>
                </c:pt>
                <c:pt idx="15">
                  <c:v>220</c:v>
                </c:pt>
                <c:pt idx="16">
                  <c:v>214</c:v>
                </c:pt>
                <c:pt idx="17">
                  <c:v>215</c:v>
                </c:pt>
                <c:pt idx="18">
                  <c:v>227</c:v>
                </c:pt>
                <c:pt idx="19">
                  <c:v>208</c:v>
                </c:pt>
                <c:pt idx="20">
                  <c:v>204</c:v>
                </c:pt>
                <c:pt idx="21">
                  <c:v>204</c:v>
                </c:pt>
                <c:pt idx="22">
                  <c:v>238</c:v>
                </c:pt>
                <c:pt idx="23">
                  <c:v>229</c:v>
                </c:pt>
                <c:pt idx="24">
                  <c:v>217</c:v>
                </c:pt>
                <c:pt idx="25">
                  <c:v>205</c:v>
                </c:pt>
                <c:pt idx="26">
                  <c:v>182</c:v>
                </c:pt>
                <c:pt idx="27">
                  <c:v>169</c:v>
                </c:pt>
                <c:pt idx="28">
                  <c:v>167</c:v>
                </c:pt>
                <c:pt idx="29">
                  <c:v>162</c:v>
                </c:pt>
                <c:pt idx="30">
                  <c:v>161</c:v>
                </c:pt>
                <c:pt idx="31">
                  <c:v>159</c:v>
                </c:pt>
                <c:pt idx="32">
                  <c:v>159</c:v>
                </c:pt>
                <c:pt idx="33">
                  <c:v>153</c:v>
                </c:pt>
              </c:numCache>
            </c:numRef>
          </c:val>
          <c:extLst>
            <c:ext xmlns:c16="http://schemas.microsoft.com/office/drawing/2014/chart" uri="{C3380CC4-5D6E-409C-BE32-E72D297353CC}">
              <c16:uniqueId val="{00000002-0688-44A3-8AB6-A10ED5940D2A}"/>
            </c:ext>
          </c:extLst>
        </c:ser>
        <c:ser>
          <c:idx val="3"/>
          <c:order val="2"/>
          <c:tx>
            <c:strRef>
              <c:f>'Table P3'!$D$4</c:f>
              <c:strCache>
                <c:ptCount val="1"/>
                <c:pt idx="0">
                  <c:v>South Central</c:v>
                </c:pt>
              </c:strCache>
            </c:strRef>
          </c:tx>
          <c:spPr>
            <a:solidFill>
              <a:schemeClr val="accent4"/>
            </a:solidFill>
            <a:ln>
              <a:noFill/>
            </a:ln>
            <a:effectLst/>
          </c:spPr>
          <c:cat>
            <c:numRef>
              <c:f>'Table P3'!$A$39:$A$72</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P3'!$D$39:$D$72</c:f>
              <c:numCache>
                <c:formatCode>#,##0</c:formatCode>
                <c:ptCount val="34"/>
                <c:pt idx="0">
                  <c:v>135</c:v>
                </c:pt>
                <c:pt idx="1">
                  <c:v>123</c:v>
                </c:pt>
                <c:pt idx="2">
                  <c:v>138</c:v>
                </c:pt>
                <c:pt idx="3">
                  <c:v>122</c:v>
                </c:pt>
                <c:pt idx="4">
                  <c:v>136</c:v>
                </c:pt>
                <c:pt idx="5">
                  <c:v>132</c:v>
                </c:pt>
                <c:pt idx="6">
                  <c:v>120</c:v>
                </c:pt>
                <c:pt idx="7">
                  <c:v>117</c:v>
                </c:pt>
                <c:pt idx="8">
                  <c:v>118</c:v>
                </c:pt>
                <c:pt idx="9">
                  <c:v>118</c:v>
                </c:pt>
                <c:pt idx="10">
                  <c:v>125</c:v>
                </c:pt>
                <c:pt idx="11">
                  <c:v>131</c:v>
                </c:pt>
                <c:pt idx="12">
                  <c:v>130</c:v>
                </c:pt>
                <c:pt idx="13">
                  <c:v>128</c:v>
                </c:pt>
                <c:pt idx="14">
                  <c:v>124</c:v>
                </c:pt>
                <c:pt idx="15">
                  <c:v>130</c:v>
                </c:pt>
                <c:pt idx="16">
                  <c:v>129</c:v>
                </c:pt>
                <c:pt idx="17">
                  <c:v>128</c:v>
                </c:pt>
                <c:pt idx="18">
                  <c:v>128</c:v>
                </c:pt>
                <c:pt idx="19">
                  <c:v>127</c:v>
                </c:pt>
                <c:pt idx="20">
                  <c:v>138</c:v>
                </c:pt>
                <c:pt idx="21">
                  <c:v>140</c:v>
                </c:pt>
                <c:pt idx="22">
                  <c:v>133</c:v>
                </c:pt>
                <c:pt idx="23">
                  <c:v>133</c:v>
                </c:pt>
                <c:pt idx="24">
                  <c:v>134</c:v>
                </c:pt>
                <c:pt idx="25">
                  <c:v>131</c:v>
                </c:pt>
                <c:pt idx="26">
                  <c:v>104</c:v>
                </c:pt>
                <c:pt idx="27">
                  <c:v>115</c:v>
                </c:pt>
                <c:pt idx="28">
                  <c:v>123</c:v>
                </c:pt>
                <c:pt idx="29">
                  <c:v>124</c:v>
                </c:pt>
                <c:pt idx="30">
                  <c:v>121</c:v>
                </c:pt>
                <c:pt idx="31">
                  <c:v>128</c:v>
                </c:pt>
                <c:pt idx="32">
                  <c:v>118</c:v>
                </c:pt>
                <c:pt idx="33">
                  <c:v>113</c:v>
                </c:pt>
              </c:numCache>
            </c:numRef>
          </c:val>
          <c:extLst>
            <c:ext xmlns:c16="http://schemas.microsoft.com/office/drawing/2014/chart" uri="{C3380CC4-5D6E-409C-BE32-E72D297353CC}">
              <c16:uniqueId val="{00000003-0688-44A3-8AB6-A10ED5940D2A}"/>
            </c:ext>
          </c:extLst>
        </c:ser>
        <c:ser>
          <c:idx val="4"/>
          <c:order val="3"/>
          <c:tx>
            <c:strRef>
              <c:f>'Table P3'!$E$4</c:f>
              <c:strCache>
                <c:ptCount val="1"/>
                <c:pt idx="0">
                  <c:v>Northeastern</c:v>
                </c:pt>
              </c:strCache>
            </c:strRef>
          </c:tx>
          <c:spPr>
            <a:solidFill>
              <a:schemeClr val="accent5"/>
            </a:solidFill>
            <a:ln>
              <a:noFill/>
            </a:ln>
            <a:effectLst/>
          </c:spPr>
          <c:cat>
            <c:numRef>
              <c:f>'Table P3'!$A$39:$A$72</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P3'!$E$39:$E$72</c:f>
              <c:numCache>
                <c:formatCode>#,##0</c:formatCode>
                <c:ptCount val="34"/>
                <c:pt idx="0">
                  <c:v>1356</c:v>
                </c:pt>
                <c:pt idx="1">
                  <c:v>1338</c:v>
                </c:pt>
                <c:pt idx="2">
                  <c:v>1338</c:v>
                </c:pt>
                <c:pt idx="3">
                  <c:v>1287</c:v>
                </c:pt>
                <c:pt idx="4">
                  <c:v>1311</c:v>
                </c:pt>
                <c:pt idx="5">
                  <c:v>1310</c:v>
                </c:pt>
                <c:pt idx="6">
                  <c:v>1271</c:v>
                </c:pt>
                <c:pt idx="7">
                  <c:v>1298</c:v>
                </c:pt>
                <c:pt idx="8">
                  <c:v>1292</c:v>
                </c:pt>
                <c:pt idx="9">
                  <c:v>1265</c:v>
                </c:pt>
                <c:pt idx="10">
                  <c:v>1305</c:v>
                </c:pt>
                <c:pt idx="11">
                  <c:v>1344</c:v>
                </c:pt>
                <c:pt idx="12">
                  <c:v>1394</c:v>
                </c:pt>
                <c:pt idx="13">
                  <c:v>1434</c:v>
                </c:pt>
                <c:pt idx="14">
                  <c:v>1550</c:v>
                </c:pt>
                <c:pt idx="15">
                  <c:v>1713</c:v>
                </c:pt>
                <c:pt idx="16">
                  <c:v>1877</c:v>
                </c:pt>
                <c:pt idx="17">
                  <c:v>2007</c:v>
                </c:pt>
                <c:pt idx="18">
                  <c:v>2065</c:v>
                </c:pt>
                <c:pt idx="19">
                  <c:v>2053</c:v>
                </c:pt>
                <c:pt idx="20">
                  <c:v>2081</c:v>
                </c:pt>
                <c:pt idx="21">
                  <c:v>2118</c:v>
                </c:pt>
                <c:pt idx="22">
                  <c:v>2285</c:v>
                </c:pt>
                <c:pt idx="23">
                  <c:v>2404</c:v>
                </c:pt>
                <c:pt idx="24">
                  <c:v>2465</c:v>
                </c:pt>
                <c:pt idx="25">
                  <c:v>2409</c:v>
                </c:pt>
                <c:pt idx="26">
                  <c:v>2266</c:v>
                </c:pt>
                <c:pt idx="27">
                  <c:v>2202</c:v>
                </c:pt>
                <c:pt idx="28">
                  <c:v>2220</c:v>
                </c:pt>
                <c:pt idx="29">
                  <c:v>2221</c:v>
                </c:pt>
                <c:pt idx="30">
                  <c:v>2162</c:v>
                </c:pt>
                <c:pt idx="31">
                  <c:v>2131</c:v>
                </c:pt>
                <c:pt idx="32">
                  <c:v>2178</c:v>
                </c:pt>
                <c:pt idx="33">
                  <c:v>2182</c:v>
                </c:pt>
              </c:numCache>
            </c:numRef>
          </c:val>
          <c:extLst>
            <c:ext xmlns:c16="http://schemas.microsoft.com/office/drawing/2014/chart" uri="{C3380CC4-5D6E-409C-BE32-E72D297353CC}">
              <c16:uniqueId val="{00000004-0688-44A3-8AB6-A10ED5940D2A}"/>
            </c:ext>
          </c:extLst>
        </c:ser>
        <c:ser>
          <c:idx val="5"/>
          <c:order val="4"/>
          <c:tx>
            <c:strRef>
              <c:f>'Table P3'!$F$4</c:f>
              <c:strCache>
                <c:ptCount val="1"/>
                <c:pt idx="0">
                  <c:v>Southeastern</c:v>
                </c:pt>
              </c:strCache>
            </c:strRef>
          </c:tx>
          <c:spPr>
            <a:solidFill>
              <a:schemeClr val="accent6"/>
            </a:solidFill>
            <a:ln>
              <a:noFill/>
            </a:ln>
            <a:effectLst/>
          </c:spPr>
          <c:cat>
            <c:numRef>
              <c:f>'Table P3'!$A$39:$A$72</c:f>
              <c:numCache>
                <c:formatCode>0</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'Table P3'!$F$39:$F$72</c:f>
              <c:numCache>
                <c:formatCode>#,##0</c:formatCode>
                <c:ptCount val="34"/>
                <c:pt idx="0">
                  <c:v>118</c:v>
                </c:pt>
                <c:pt idx="1">
                  <c:v>79</c:v>
                </c:pt>
                <c:pt idx="2">
                  <c:v>69</c:v>
                </c:pt>
                <c:pt idx="3">
                  <c:v>56</c:v>
                </c:pt>
                <c:pt idx="4">
                  <c:v>71</c:v>
                </c:pt>
                <c:pt idx="5">
                  <c:v>28</c:v>
                </c:pt>
                <c:pt idx="6">
                  <c:v>49</c:v>
                </c:pt>
                <c:pt idx="7">
                  <c:v>73</c:v>
                </c:pt>
                <c:pt idx="8">
                  <c:v>83</c:v>
                </c:pt>
                <c:pt idx="9">
                  <c:v>72</c:v>
                </c:pt>
                <c:pt idx="10">
                  <c:v>77</c:v>
                </c:pt>
                <c:pt idx="11">
                  <c:v>62</c:v>
                </c:pt>
                <c:pt idx="12">
                  <c:v>57</c:v>
                </c:pt>
                <c:pt idx="13">
                  <c:v>52</c:v>
                </c:pt>
                <c:pt idx="14">
                  <c:v>54</c:v>
                </c:pt>
                <c:pt idx="15">
                  <c:v>67</c:v>
                </c:pt>
                <c:pt idx="16">
                  <c:v>70</c:v>
                </c:pt>
                <c:pt idx="17">
                  <c:v>68</c:v>
                </c:pt>
                <c:pt idx="18">
                  <c:v>76</c:v>
                </c:pt>
                <c:pt idx="19">
                  <c:v>57</c:v>
                </c:pt>
                <c:pt idx="20">
                  <c:v>43</c:v>
                </c:pt>
                <c:pt idx="21">
                  <c:v>41</c:v>
                </c:pt>
                <c:pt idx="22">
                  <c:v>40</c:v>
                </c:pt>
                <c:pt idx="23">
                  <c:v>56</c:v>
                </c:pt>
                <c:pt idx="24">
                  <c:v>71</c:v>
                </c:pt>
                <c:pt idx="25">
                  <c:v>86</c:v>
                </c:pt>
                <c:pt idx="26">
                  <c:v>92</c:v>
                </c:pt>
                <c:pt idx="27">
                  <c:v>93</c:v>
                </c:pt>
                <c:pt idx="28">
                  <c:v>106</c:v>
                </c:pt>
                <c:pt idx="29">
                  <c:v>105</c:v>
                </c:pt>
                <c:pt idx="30">
                  <c:v>113</c:v>
                </c:pt>
                <c:pt idx="31">
                  <c:v>114</c:v>
                </c:pt>
                <c:pt idx="32">
                  <c:v>110</c:v>
                </c:pt>
                <c:pt idx="33">
                  <c:v>118</c:v>
                </c:pt>
              </c:numCache>
            </c:numRef>
          </c:val>
          <c:extLst>
            <c:ext xmlns:c16="http://schemas.microsoft.com/office/drawing/2014/chart" uri="{C3380CC4-5D6E-409C-BE32-E72D297353CC}">
              <c16:uniqueId val="{00000005-0688-44A3-8AB6-A10ED5940D2A}"/>
            </c:ext>
          </c:extLst>
        </c:ser>
        <c:dLbls>
          <c:showLegendKey val="0"/>
          <c:showVal val="0"/>
          <c:showCatName val="0"/>
          <c:showSerName val="0"/>
          <c:showPercent val="0"/>
          <c:showBubbleSize val="0"/>
        </c:dLbls>
        <c:axId val="652131280"/>
        <c:axId val="652128000"/>
      </c:areaChart>
      <c:catAx>
        <c:axId val="652131280"/>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28000"/>
        <c:crosses val="autoZero"/>
        <c:auto val="1"/>
        <c:lblAlgn val="ctr"/>
        <c:lblOffset val="100"/>
        <c:tickLblSkip val="2"/>
        <c:noMultiLvlLbl val="0"/>
      </c:catAx>
      <c:valAx>
        <c:axId val="65212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Producing Oil Wells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3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Refinery Crude</a:t>
            </a:r>
            <a:r>
              <a:rPr lang="en-US" baseline="0"/>
              <a:t> Oil Receipts by Source, 1960-2023</a:t>
            </a:r>
            <a:endParaRPr lang="en-US"/>
          </a:p>
        </c:rich>
      </c:tx>
      <c:layout>
        <c:manualLayout>
          <c:xMode val="edge"/>
          <c:yMode val="edge"/>
          <c:x val="0.14996945632254124"/>
          <c:y val="2.28898391943737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'Table P4'!$B$3:$C$3</c:f>
              <c:strCache>
                <c:ptCount val="1"/>
                <c:pt idx="0">
                  <c:v>MONTANA</c:v>
                </c:pt>
              </c:strCache>
            </c:strRef>
          </c:tx>
          <c:spPr>
            <a:solidFill>
              <a:schemeClr val="accent1"/>
            </a:solidFill>
            <a:ln w="25400">
              <a:noFill/>
            </a:ln>
            <a:effectLst/>
          </c:spPr>
          <c:cat>
            <c:numRef>
              <c:f>'Table P4'!$A$7:$A$70</c:f>
              <c:numCache>
                <c:formatCode>0</c:formatCode>
                <c:ptCount val="64"/>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pt idx="62" formatCode="General">
                  <c:v>2022</c:v>
                </c:pt>
                <c:pt idx="63" formatCode="General">
                  <c:v>2023</c:v>
                </c:pt>
              </c:numCache>
            </c:numRef>
          </c:cat>
          <c:val>
            <c:numRef>
              <c:f>'Table P4'!$B$7:$B$70</c:f>
              <c:numCache>
                <c:formatCode>#,##0</c:formatCode>
                <c:ptCount val="64"/>
                <c:pt idx="0">
                  <c:v>10531</c:v>
                </c:pt>
                <c:pt idx="1">
                  <c:v>9797</c:v>
                </c:pt>
                <c:pt idx="2">
                  <c:v>11175</c:v>
                </c:pt>
                <c:pt idx="3">
                  <c:v>11798</c:v>
                </c:pt>
                <c:pt idx="4">
                  <c:v>12292</c:v>
                </c:pt>
                <c:pt idx="5">
                  <c:v>11971</c:v>
                </c:pt>
                <c:pt idx="6">
                  <c:v>10626</c:v>
                </c:pt>
                <c:pt idx="7">
                  <c:v>10632</c:v>
                </c:pt>
                <c:pt idx="8">
                  <c:v>9690</c:v>
                </c:pt>
                <c:pt idx="9">
                  <c:v>9465</c:v>
                </c:pt>
                <c:pt idx="10">
                  <c:v>9080</c:v>
                </c:pt>
                <c:pt idx="11">
                  <c:v>9262</c:v>
                </c:pt>
                <c:pt idx="12">
                  <c:v>8194</c:v>
                </c:pt>
                <c:pt idx="13">
                  <c:v>8437</c:v>
                </c:pt>
                <c:pt idx="14">
                  <c:v>7989</c:v>
                </c:pt>
                <c:pt idx="15">
                  <c:v>8002</c:v>
                </c:pt>
                <c:pt idx="16">
                  <c:v>8517</c:v>
                </c:pt>
                <c:pt idx="17">
                  <c:v>8928</c:v>
                </c:pt>
                <c:pt idx="18">
                  <c:v>8848</c:v>
                </c:pt>
                <c:pt idx="19">
                  <c:v>8668</c:v>
                </c:pt>
                <c:pt idx="20">
                  <c:v>8016</c:v>
                </c:pt>
                <c:pt idx="21">
                  <c:v>8691</c:v>
                </c:pt>
                <c:pt idx="22">
                  <c:v>8653</c:v>
                </c:pt>
                <c:pt idx="23">
                  <c:v>7120</c:v>
                </c:pt>
                <c:pt idx="24">
                  <c:v>7821</c:v>
                </c:pt>
                <c:pt idx="25">
                  <c:v>7804</c:v>
                </c:pt>
                <c:pt idx="26">
                  <c:v>6019</c:v>
                </c:pt>
                <c:pt idx="27">
                  <c:v>4993</c:v>
                </c:pt>
                <c:pt idx="28">
                  <c:v>4607</c:v>
                </c:pt>
                <c:pt idx="29">
                  <c:v>4475</c:v>
                </c:pt>
                <c:pt idx="30">
                  <c:v>4057</c:v>
                </c:pt>
                <c:pt idx="31">
                  <c:v>4272</c:v>
                </c:pt>
                <c:pt idx="32">
                  <c:v>3907.44</c:v>
                </c:pt>
                <c:pt idx="33">
                  <c:v>3395.3780000000002</c:v>
                </c:pt>
                <c:pt idx="34">
                  <c:v>3108.9380000000001</c:v>
                </c:pt>
                <c:pt idx="35">
                  <c:v>3041.5650000000001</c:v>
                </c:pt>
                <c:pt idx="36">
                  <c:v>3033.4090000000001</c:v>
                </c:pt>
                <c:pt idx="37">
                  <c:v>3177.7910000000002</c:v>
                </c:pt>
                <c:pt idx="38">
                  <c:v>3202.73</c:v>
                </c:pt>
                <c:pt idx="39">
                  <c:v>3162.1970000000001</c:v>
                </c:pt>
                <c:pt idx="40">
                  <c:v>3520</c:v>
                </c:pt>
                <c:pt idx="41">
                  <c:v>2702.1891440000004</c:v>
                </c:pt>
                <c:pt idx="42">
                  <c:v>1733.4259999999999</c:v>
                </c:pt>
                <c:pt idx="43">
                  <c:v>1331.7460000000001</c:v>
                </c:pt>
                <c:pt idx="44">
                  <c:v>1258.1389999999999</c:v>
                </c:pt>
                <c:pt idx="45">
                  <c:v>1377.681</c:v>
                </c:pt>
                <c:pt idx="46">
                  <c:v>1229.354</c:v>
                </c:pt>
                <c:pt idx="47">
                  <c:v>1245.771</c:v>
                </c:pt>
                <c:pt idx="48">
                  <c:v>1643.9090000000001</c:v>
                </c:pt>
                <c:pt idx="49">
                  <c:v>1589.097</c:v>
                </c:pt>
                <c:pt idx="50">
                  <c:v>1574.3620000000001</c:v>
                </c:pt>
                <c:pt idx="51">
                  <c:v>1653.194</c:v>
                </c:pt>
                <c:pt idx="52">
                  <c:v>1659.6130000000001</c:v>
                </c:pt>
                <c:pt idx="53">
                  <c:v>1434.1020000000001</c:v>
                </c:pt>
                <c:pt idx="54">
                  <c:v>1479.92</c:v>
                </c:pt>
                <c:pt idx="55">
                  <c:v>1483.4469999999999</c:v>
                </c:pt>
                <c:pt idx="56">
                  <c:v>1171.5039999999999</c:v>
                </c:pt>
                <c:pt idx="57">
                  <c:v>1192.453</c:v>
                </c:pt>
                <c:pt idx="58">
                  <c:v>912</c:v>
                </c:pt>
                <c:pt idx="59">
                  <c:v>1255</c:v>
                </c:pt>
                <c:pt idx="60">
                  <c:v>1466</c:v>
                </c:pt>
                <c:pt idx="61">
                  <c:v>1885</c:v>
                </c:pt>
                <c:pt idx="62">
                  <c:v>1664.0350000000001</c:v>
                </c:pt>
                <c:pt idx="63">
                  <c:v>1828</c:v>
                </c:pt>
              </c:numCache>
            </c:numRef>
          </c:val>
          <c:extLst>
            <c:ext xmlns:c16="http://schemas.microsoft.com/office/drawing/2014/chart" uri="{C3380CC4-5D6E-409C-BE32-E72D297353CC}">
              <c16:uniqueId val="{00000001-0859-4708-BABC-2F3EEFF40B73}"/>
            </c:ext>
          </c:extLst>
        </c:ser>
        <c:ser>
          <c:idx val="1"/>
          <c:order val="1"/>
          <c:tx>
            <c:strRef>
              <c:f>'Table P4'!$D$3:$E$3</c:f>
              <c:strCache>
                <c:ptCount val="1"/>
                <c:pt idx="0">
                  <c:v>WYOMING</c:v>
                </c:pt>
              </c:strCache>
            </c:strRef>
          </c:tx>
          <c:spPr>
            <a:solidFill>
              <a:schemeClr val="accent2"/>
            </a:solidFill>
            <a:ln w="25400">
              <a:noFill/>
            </a:ln>
            <a:effectLst/>
          </c:spPr>
          <c:cat>
            <c:numRef>
              <c:f>'Table P4'!$A$7:$A$70</c:f>
              <c:numCache>
                <c:formatCode>0</c:formatCode>
                <c:ptCount val="64"/>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pt idx="62" formatCode="General">
                  <c:v>2022</c:v>
                </c:pt>
                <c:pt idx="63" formatCode="General">
                  <c:v>2023</c:v>
                </c:pt>
              </c:numCache>
            </c:numRef>
          </c:cat>
          <c:val>
            <c:numRef>
              <c:f>'Table P4'!$D$7:$D$70</c:f>
              <c:numCache>
                <c:formatCode>#,##0</c:formatCode>
                <c:ptCount val="64"/>
                <c:pt idx="0">
                  <c:v>14383</c:v>
                </c:pt>
                <c:pt idx="1">
                  <c:v>14038</c:v>
                </c:pt>
                <c:pt idx="2">
                  <c:v>16708</c:v>
                </c:pt>
                <c:pt idx="3">
                  <c:v>14745</c:v>
                </c:pt>
                <c:pt idx="4">
                  <c:v>15714</c:v>
                </c:pt>
                <c:pt idx="5">
                  <c:v>16416</c:v>
                </c:pt>
                <c:pt idx="6">
                  <c:v>18120</c:v>
                </c:pt>
                <c:pt idx="7">
                  <c:v>21393</c:v>
                </c:pt>
                <c:pt idx="8">
                  <c:v>20915</c:v>
                </c:pt>
                <c:pt idx="9">
                  <c:v>22130</c:v>
                </c:pt>
                <c:pt idx="10">
                  <c:v>19342</c:v>
                </c:pt>
                <c:pt idx="11">
                  <c:v>19732</c:v>
                </c:pt>
                <c:pt idx="12">
                  <c:v>19241</c:v>
                </c:pt>
                <c:pt idx="13">
                  <c:v>18235</c:v>
                </c:pt>
                <c:pt idx="14">
                  <c:v>16949</c:v>
                </c:pt>
                <c:pt idx="15">
                  <c:v>19465</c:v>
                </c:pt>
                <c:pt idx="16">
                  <c:v>18311</c:v>
                </c:pt>
                <c:pt idx="17">
                  <c:v>18248</c:v>
                </c:pt>
                <c:pt idx="18">
                  <c:v>17513</c:v>
                </c:pt>
                <c:pt idx="19">
                  <c:v>18368</c:v>
                </c:pt>
                <c:pt idx="20">
                  <c:v>19050</c:v>
                </c:pt>
                <c:pt idx="21">
                  <c:v>18298</c:v>
                </c:pt>
                <c:pt idx="22">
                  <c:v>18178</c:v>
                </c:pt>
                <c:pt idx="23">
                  <c:v>19183</c:v>
                </c:pt>
                <c:pt idx="24">
                  <c:v>20552</c:v>
                </c:pt>
                <c:pt idx="25">
                  <c:v>17258</c:v>
                </c:pt>
                <c:pt idx="26">
                  <c:v>13795</c:v>
                </c:pt>
                <c:pt idx="27">
                  <c:v>13758</c:v>
                </c:pt>
                <c:pt idx="28">
                  <c:v>14907</c:v>
                </c:pt>
                <c:pt idx="29">
                  <c:v>16675</c:v>
                </c:pt>
                <c:pt idx="30">
                  <c:v>16431</c:v>
                </c:pt>
                <c:pt idx="31">
                  <c:v>15031</c:v>
                </c:pt>
                <c:pt idx="32">
                  <c:v>14820.239</c:v>
                </c:pt>
                <c:pt idx="33">
                  <c:v>15116.355</c:v>
                </c:pt>
                <c:pt idx="34">
                  <c:v>11864.539000000001</c:v>
                </c:pt>
                <c:pt idx="35">
                  <c:v>10074.062</c:v>
                </c:pt>
                <c:pt idx="36">
                  <c:v>9686.3719999999994</c:v>
                </c:pt>
                <c:pt idx="37">
                  <c:v>12840.484</c:v>
                </c:pt>
                <c:pt idx="38">
                  <c:v>13067.038</c:v>
                </c:pt>
                <c:pt idx="39">
                  <c:v>12623.359</c:v>
                </c:pt>
                <c:pt idx="40">
                  <c:v>13578.763000000001</c:v>
                </c:pt>
                <c:pt idx="41">
                  <c:v>11947.019856000001</c:v>
                </c:pt>
                <c:pt idx="42">
                  <c:v>11099.944</c:v>
                </c:pt>
                <c:pt idx="43">
                  <c:v>9549.6020000000008</c:v>
                </c:pt>
                <c:pt idx="44">
                  <c:v>9581.4429999999993</c:v>
                </c:pt>
                <c:pt idx="45">
                  <c:v>9372.5120000000006</c:v>
                </c:pt>
                <c:pt idx="46">
                  <c:v>8626.3919999999998</c:v>
                </c:pt>
                <c:pt idx="47">
                  <c:v>7633.1940000000004</c:v>
                </c:pt>
                <c:pt idx="48">
                  <c:v>7576.2719999999999</c:v>
                </c:pt>
                <c:pt idx="49">
                  <c:v>8374.1200000000008</c:v>
                </c:pt>
                <c:pt idx="50">
                  <c:v>7905.2640000000001</c:v>
                </c:pt>
                <c:pt idx="51">
                  <c:v>5858.7520000000004</c:v>
                </c:pt>
                <c:pt idx="52">
                  <c:v>7406.3490000000002</c:v>
                </c:pt>
                <c:pt idx="53">
                  <c:v>7126.473</c:v>
                </c:pt>
                <c:pt idx="54">
                  <c:v>6116.4340000000002</c:v>
                </c:pt>
                <c:pt idx="55">
                  <c:v>6574.3159999999998</c:v>
                </c:pt>
                <c:pt idx="56">
                  <c:v>4635.9489999999996</c:v>
                </c:pt>
                <c:pt idx="57">
                  <c:v>3343.7150000000001</c:v>
                </c:pt>
                <c:pt idx="58">
                  <c:v>3753</c:v>
                </c:pt>
                <c:pt idx="59">
                  <c:v>4084</c:v>
                </c:pt>
                <c:pt idx="60">
                  <c:v>2801</c:v>
                </c:pt>
                <c:pt idx="61">
                  <c:v>1414</c:v>
                </c:pt>
                <c:pt idx="62">
                  <c:v>1072.7349999999999</c:v>
                </c:pt>
                <c:pt idx="63">
                  <c:v>2241</c:v>
                </c:pt>
              </c:numCache>
            </c:numRef>
          </c:val>
          <c:extLst>
            <c:ext xmlns:c16="http://schemas.microsoft.com/office/drawing/2014/chart" uri="{C3380CC4-5D6E-409C-BE32-E72D297353CC}">
              <c16:uniqueId val="{00000002-0859-4708-BABC-2F3EEFF40B73}"/>
            </c:ext>
          </c:extLst>
        </c:ser>
        <c:ser>
          <c:idx val="2"/>
          <c:order val="2"/>
          <c:tx>
            <c:strRef>
              <c:f>'Table P4'!$F$3:$G$3</c:f>
              <c:strCache>
                <c:ptCount val="1"/>
                <c:pt idx="0">
                  <c:v>CANADA</c:v>
                </c:pt>
              </c:strCache>
            </c:strRef>
          </c:tx>
          <c:spPr>
            <a:solidFill>
              <a:schemeClr val="accent3"/>
            </a:solidFill>
            <a:ln w="25400">
              <a:noFill/>
            </a:ln>
            <a:effectLst/>
          </c:spPr>
          <c:cat>
            <c:numRef>
              <c:f>'Table P4'!$A$7:$A$70</c:f>
              <c:numCache>
                <c:formatCode>0</c:formatCode>
                <c:ptCount val="64"/>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pt idx="62" formatCode="General">
                  <c:v>2022</c:v>
                </c:pt>
                <c:pt idx="63" formatCode="General">
                  <c:v>2023</c:v>
                </c:pt>
              </c:numCache>
            </c:numRef>
          </c:cat>
          <c:val>
            <c:numRef>
              <c:f>'Table P4'!$F$7:$F$70</c:f>
              <c:numCache>
                <c:formatCode>0</c:formatCode>
                <c:ptCount val="64"/>
                <c:pt idx="0">
                  <c:v>21</c:v>
                </c:pt>
                <c:pt idx="1">
                  <c:v>33</c:v>
                </c:pt>
                <c:pt idx="2">
                  <c:v>266</c:v>
                </c:pt>
                <c:pt idx="3" formatCode="#,##0">
                  <c:v>1553</c:v>
                </c:pt>
                <c:pt idx="4" formatCode="#,##0">
                  <c:v>4002</c:v>
                </c:pt>
                <c:pt idx="5" formatCode="#,##0">
                  <c:v>4654</c:v>
                </c:pt>
                <c:pt idx="6" formatCode="#,##0">
                  <c:v>4684</c:v>
                </c:pt>
                <c:pt idx="7" formatCode="#,##0">
                  <c:v>5052</c:v>
                </c:pt>
                <c:pt idx="8" formatCode="#,##0">
                  <c:v>10347</c:v>
                </c:pt>
                <c:pt idx="9" formatCode="#,##0">
                  <c:v>8843</c:v>
                </c:pt>
                <c:pt idx="10" formatCode="#,##0">
                  <c:v>13908</c:v>
                </c:pt>
                <c:pt idx="11" formatCode="#,##0">
                  <c:v>16003</c:v>
                </c:pt>
                <c:pt idx="12" formatCode="#,##0">
                  <c:v>21156</c:v>
                </c:pt>
                <c:pt idx="13" formatCode="#,##0">
                  <c:v>24295</c:v>
                </c:pt>
                <c:pt idx="14" formatCode="#,##0">
                  <c:v>23115</c:v>
                </c:pt>
                <c:pt idx="15" formatCode="#,##0">
                  <c:v>20690</c:v>
                </c:pt>
                <c:pt idx="16" formatCode="#,##0">
                  <c:v>23494</c:v>
                </c:pt>
                <c:pt idx="17" formatCode="#,##0">
                  <c:v>20921</c:v>
                </c:pt>
                <c:pt idx="18" formatCode="#,##0">
                  <c:v>21369</c:v>
                </c:pt>
                <c:pt idx="19" formatCode="#,##0">
                  <c:v>23578</c:v>
                </c:pt>
                <c:pt idx="20" formatCode="#,##0">
                  <c:v>17627</c:v>
                </c:pt>
                <c:pt idx="21" formatCode="#,##0">
                  <c:v>11797</c:v>
                </c:pt>
                <c:pt idx="22" formatCode="#,##0">
                  <c:v>15402</c:v>
                </c:pt>
                <c:pt idx="23" formatCode="#,##0">
                  <c:v>15584</c:v>
                </c:pt>
                <c:pt idx="24" formatCode="#,##0">
                  <c:v>14516</c:v>
                </c:pt>
                <c:pt idx="25" formatCode="#,##0">
                  <c:v>16075</c:v>
                </c:pt>
                <c:pt idx="26" formatCode="#,##0">
                  <c:v>22778</c:v>
                </c:pt>
                <c:pt idx="27" formatCode="#,##0">
                  <c:v>24396</c:v>
                </c:pt>
                <c:pt idx="28" formatCode="#,##0">
                  <c:v>24306</c:v>
                </c:pt>
                <c:pt idx="29" formatCode="#,##0">
                  <c:v>25480</c:v>
                </c:pt>
                <c:pt idx="30" formatCode="#,##0">
                  <c:v>27271</c:v>
                </c:pt>
                <c:pt idx="31" formatCode="#,##0">
                  <c:v>26991</c:v>
                </c:pt>
                <c:pt idx="32" formatCode="#,##0">
                  <c:v>28109.780999999999</c:v>
                </c:pt>
                <c:pt idx="33" formatCode="#,##0">
                  <c:v>30976.781999999999</c:v>
                </c:pt>
                <c:pt idx="34" formatCode="#,##0">
                  <c:v>37383.449999999997</c:v>
                </c:pt>
                <c:pt idx="35" formatCode="#,##0">
                  <c:v>38265.544999999998</c:v>
                </c:pt>
                <c:pt idx="36" formatCode="#,##0">
                  <c:v>42549.014000000003</c:v>
                </c:pt>
                <c:pt idx="37" formatCode="#,##0">
                  <c:v>39295.769</c:v>
                </c:pt>
                <c:pt idx="38" formatCode="#,##0">
                  <c:v>39449.284</c:v>
                </c:pt>
                <c:pt idx="39" formatCode="#,##0">
                  <c:v>40986.17</c:v>
                </c:pt>
                <c:pt idx="40" formatCode="#,##0">
                  <c:v>42281.298999999999</c:v>
                </c:pt>
                <c:pt idx="41" formatCode="#,##0">
                  <c:v>42950.076999999997</c:v>
                </c:pt>
                <c:pt idx="42" formatCode="#,##0">
                  <c:v>48129.872000000003</c:v>
                </c:pt>
                <c:pt idx="43" formatCode="#,##0">
                  <c:v>48956.786999999997</c:v>
                </c:pt>
                <c:pt idx="44" formatCode="#,##0">
                  <c:v>52964.968000000001</c:v>
                </c:pt>
                <c:pt idx="45" formatCode="#,##0">
                  <c:v>52544.964</c:v>
                </c:pt>
                <c:pt idx="46" formatCode="#,##0">
                  <c:v>54042.983</c:v>
                </c:pt>
                <c:pt idx="47" formatCode="#,##0">
                  <c:v>50278.701000000001</c:v>
                </c:pt>
                <c:pt idx="48" formatCode="#,##0">
                  <c:v>53788.673000000003</c:v>
                </c:pt>
                <c:pt idx="49" formatCode="#,##0">
                  <c:v>51598.851999999999</c:v>
                </c:pt>
                <c:pt idx="50" formatCode="#,##0">
                  <c:v>52960.309000000001</c:v>
                </c:pt>
                <c:pt idx="51" formatCode="#,##0">
                  <c:v>53927.499000000003</c:v>
                </c:pt>
                <c:pt idx="52" formatCode="#,##0">
                  <c:v>52191.106</c:v>
                </c:pt>
                <c:pt idx="53" formatCode="#,##0">
                  <c:v>55101.997000000003</c:v>
                </c:pt>
                <c:pt idx="54" formatCode="#,##0">
                  <c:v>55702.34</c:v>
                </c:pt>
                <c:pt idx="55" formatCode="#,##0">
                  <c:v>60123.002</c:v>
                </c:pt>
                <c:pt idx="56" formatCode="#,##0">
                  <c:v>60792.286</c:v>
                </c:pt>
                <c:pt idx="57" formatCode="#,##0">
                  <c:v>61046.101000000002</c:v>
                </c:pt>
                <c:pt idx="58" formatCode="#,##0">
                  <c:v>63411</c:v>
                </c:pt>
                <c:pt idx="59" formatCode="#,##0">
                  <c:v>64785</c:v>
                </c:pt>
                <c:pt idx="60" formatCode="#,##0">
                  <c:v>66767</c:v>
                </c:pt>
                <c:pt idx="61" formatCode="#,##0">
                  <c:v>66787</c:v>
                </c:pt>
                <c:pt idx="62" formatCode="#,##0">
                  <c:v>61247.37</c:v>
                </c:pt>
                <c:pt idx="63" formatCode="#,##0">
                  <c:v>64425</c:v>
                </c:pt>
              </c:numCache>
            </c:numRef>
          </c:val>
          <c:extLst>
            <c:ext xmlns:c16="http://schemas.microsoft.com/office/drawing/2014/chart" uri="{C3380CC4-5D6E-409C-BE32-E72D297353CC}">
              <c16:uniqueId val="{00000003-0859-4708-BABC-2F3EEFF40B73}"/>
            </c:ext>
          </c:extLst>
        </c:ser>
        <c:ser>
          <c:idx val="3"/>
          <c:order val="3"/>
          <c:tx>
            <c:strRef>
              <c:f>'Table P4'!$H$3:$I$3</c:f>
              <c:strCache>
                <c:ptCount val="1"/>
                <c:pt idx="0">
                  <c:v>NORTH DAKOTA</c:v>
                </c:pt>
              </c:strCache>
            </c:strRef>
          </c:tx>
          <c:spPr>
            <a:solidFill>
              <a:schemeClr val="accent4"/>
            </a:solidFill>
            <a:ln w="25400">
              <a:noFill/>
            </a:ln>
            <a:effectLst/>
          </c:spPr>
          <c:cat>
            <c:numRef>
              <c:f>'Table P4'!$A$7:$A$70</c:f>
              <c:numCache>
                <c:formatCode>0</c:formatCode>
                <c:ptCount val="64"/>
                <c:pt idx="0" formatCode="General">
                  <c:v>1960</c:v>
                </c:pt>
                <c:pt idx="1">
                  <c:v>1961</c:v>
                </c:pt>
                <c:pt idx="2">
                  <c:v>1962</c:v>
                </c:pt>
                <c:pt idx="3">
                  <c:v>1963</c:v>
                </c:pt>
                <c:pt idx="4">
                  <c:v>1964</c:v>
                </c:pt>
                <c:pt idx="5" formatCode="General">
                  <c:v>1965</c:v>
                </c:pt>
                <c:pt idx="6">
                  <c:v>1966</c:v>
                </c:pt>
                <c:pt idx="7">
                  <c:v>1967</c:v>
                </c:pt>
                <c:pt idx="8">
                  <c:v>1968</c:v>
                </c:pt>
                <c:pt idx="9">
                  <c:v>1969</c:v>
                </c:pt>
                <c:pt idx="10" formatCode="General">
                  <c:v>1970</c:v>
                </c:pt>
                <c:pt idx="11">
                  <c:v>1971</c:v>
                </c:pt>
                <c:pt idx="12">
                  <c:v>1972</c:v>
                </c:pt>
                <c:pt idx="13">
                  <c:v>1973</c:v>
                </c:pt>
                <c:pt idx="14">
                  <c:v>1974</c:v>
                </c:pt>
                <c:pt idx="15" formatCode="General">
                  <c:v>1975</c:v>
                </c:pt>
                <c:pt idx="16">
                  <c:v>1976</c:v>
                </c:pt>
                <c:pt idx="17">
                  <c:v>1977</c:v>
                </c:pt>
                <c:pt idx="18">
                  <c:v>1978</c:v>
                </c:pt>
                <c:pt idx="19">
                  <c:v>1979</c:v>
                </c:pt>
                <c:pt idx="20" formatCode="General">
                  <c:v>1980</c:v>
                </c:pt>
                <c:pt idx="21">
                  <c:v>1981</c:v>
                </c:pt>
                <c:pt idx="22">
                  <c:v>1982</c:v>
                </c:pt>
                <c:pt idx="23">
                  <c:v>1983</c:v>
                </c:pt>
                <c:pt idx="24">
                  <c:v>1984</c:v>
                </c:pt>
                <c:pt idx="25" formatCode="General">
                  <c:v>1985</c:v>
                </c:pt>
                <c:pt idx="26">
                  <c:v>1986</c:v>
                </c:pt>
                <c:pt idx="27">
                  <c:v>1987</c:v>
                </c:pt>
                <c:pt idx="28">
                  <c:v>1988</c:v>
                </c:pt>
                <c:pt idx="29">
                  <c:v>1989</c:v>
                </c:pt>
                <c:pt idx="30" formatCode="General">
                  <c:v>1990</c:v>
                </c:pt>
                <c:pt idx="31">
                  <c:v>1991</c:v>
                </c:pt>
                <c:pt idx="32">
                  <c:v>1992</c:v>
                </c:pt>
                <c:pt idx="33">
                  <c:v>1993</c:v>
                </c:pt>
                <c:pt idx="34">
                  <c:v>1994</c:v>
                </c:pt>
                <c:pt idx="35">
                  <c:v>1995</c:v>
                </c:pt>
                <c:pt idx="36">
                  <c:v>1996</c:v>
                </c:pt>
                <c:pt idx="37">
                  <c:v>1997</c:v>
                </c:pt>
                <c:pt idx="38">
                  <c:v>1998</c:v>
                </c:pt>
                <c:pt idx="39">
                  <c:v>1999</c:v>
                </c:pt>
                <c:pt idx="40">
                  <c:v>2000</c:v>
                </c:pt>
                <c:pt idx="41" formatCode="General">
                  <c:v>2001</c:v>
                </c:pt>
                <c:pt idx="42" formatCode="General">
                  <c:v>2002</c:v>
                </c:pt>
                <c:pt idx="43" formatCode="General">
                  <c:v>2003</c:v>
                </c:pt>
                <c:pt idx="44" formatCode="General">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pt idx="60" formatCode="General">
                  <c:v>2020</c:v>
                </c:pt>
                <c:pt idx="61" formatCode="General">
                  <c:v>2021</c:v>
                </c:pt>
                <c:pt idx="62" formatCode="General">
                  <c:v>2022</c:v>
                </c:pt>
                <c:pt idx="63" formatCode="General">
                  <c:v>2023</c:v>
                </c:pt>
              </c:numCache>
            </c:numRef>
          </c:cat>
          <c:val>
            <c:numRef>
              <c:f>'Table P4'!$H$7:$H$70</c:f>
              <c:numCache>
                <c:formatCode>General</c:formatCode>
                <c:ptCount val="64"/>
                <c:pt idx="17">
                  <c:v>200</c:v>
                </c:pt>
                <c:pt idx="18">
                  <c:v>69</c:v>
                </c:pt>
                <c:pt idx="19">
                  <c:v>6</c:v>
                </c:pt>
                <c:pt idx="20">
                  <c:v>25</c:v>
                </c:pt>
                <c:pt idx="21">
                  <c:v>14</c:v>
                </c:pt>
                <c:pt idx="23">
                  <c:v>45</c:v>
                </c:pt>
                <c:pt idx="24">
                  <c:v>55</c:v>
                </c:pt>
                <c:pt idx="25">
                  <c:v>10</c:v>
                </c:pt>
                <c:pt idx="49" formatCode="#,##0">
                  <c:v>10.68</c:v>
                </c:pt>
              </c:numCache>
            </c:numRef>
          </c:val>
          <c:extLst>
            <c:ext xmlns:c16="http://schemas.microsoft.com/office/drawing/2014/chart" uri="{C3380CC4-5D6E-409C-BE32-E72D297353CC}">
              <c16:uniqueId val="{00000004-0859-4708-BABC-2F3EEFF40B73}"/>
            </c:ext>
          </c:extLst>
        </c:ser>
        <c:dLbls>
          <c:showLegendKey val="0"/>
          <c:showVal val="0"/>
          <c:showCatName val="0"/>
          <c:showSerName val="0"/>
          <c:showPercent val="0"/>
          <c:showBubbleSize val="0"/>
        </c:dLbls>
        <c:axId val="442200712"/>
        <c:axId val="442204320"/>
      </c:areaChart>
      <c:catAx>
        <c:axId val="442200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4320"/>
        <c:crosses val="autoZero"/>
        <c:auto val="1"/>
        <c:lblAlgn val="ctr"/>
        <c:lblOffset val="100"/>
        <c:noMultiLvlLbl val="0"/>
      </c:catAx>
      <c:valAx>
        <c:axId val="44220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r>
                  <a:rPr lang="en-US" baseline="0"/>
                  <a:t> of barrels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2007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Motor Fuel Use, 1960-2022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Gasoline - Highway</c:v>
          </c:tx>
          <c:spPr>
            <a:ln w="28575" cap="rnd">
              <a:solidFill>
                <a:schemeClr val="accent1"/>
              </a:solidFill>
              <a:round/>
            </a:ln>
            <a:effectLst/>
          </c:spPr>
          <c:marker>
            <c:symbol val="none"/>
          </c:marker>
          <c:cat>
            <c:numRef>
              <c:f>'Table P7'!$A$5:$A$67</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P7'!$B$5:$B$67</c:f>
              <c:numCache>
                <c:formatCode>#,##0</c:formatCode>
                <c:ptCount val="63"/>
                <c:pt idx="0">
                  <c:v>242430</c:v>
                </c:pt>
                <c:pt idx="1">
                  <c:v>240490</c:v>
                </c:pt>
                <c:pt idx="2">
                  <c:v>274043</c:v>
                </c:pt>
                <c:pt idx="3">
                  <c:v>267671</c:v>
                </c:pt>
                <c:pt idx="4">
                  <c:v>273144</c:v>
                </c:pt>
                <c:pt idx="5">
                  <c:v>280705</c:v>
                </c:pt>
                <c:pt idx="6">
                  <c:v>269659</c:v>
                </c:pt>
                <c:pt idx="7">
                  <c:v>300192</c:v>
                </c:pt>
                <c:pt idx="8">
                  <c:v>321429</c:v>
                </c:pt>
                <c:pt idx="9">
                  <c:v>342954</c:v>
                </c:pt>
                <c:pt idx="10">
                  <c:v>352654</c:v>
                </c:pt>
                <c:pt idx="11">
                  <c:v>372174</c:v>
                </c:pt>
                <c:pt idx="12">
                  <c:v>394482</c:v>
                </c:pt>
                <c:pt idx="13">
                  <c:v>432272</c:v>
                </c:pt>
                <c:pt idx="14">
                  <c:v>412004</c:v>
                </c:pt>
                <c:pt idx="15">
                  <c:v>404957</c:v>
                </c:pt>
                <c:pt idx="16">
                  <c:v>449092</c:v>
                </c:pt>
                <c:pt idx="17">
                  <c:v>431617</c:v>
                </c:pt>
                <c:pt idx="18">
                  <c:v>511119</c:v>
                </c:pt>
                <c:pt idx="19">
                  <c:v>443580</c:v>
                </c:pt>
                <c:pt idx="20">
                  <c:v>416511</c:v>
                </c:pt>
                <c:pt idx="21">
                  <c:v>423780</c:v>
                </c:pt>
                <c:pt idx="22">
                  <c:v>406462</c:v>
                </c:pt>
                <c:pt idx="23">
                  <c:v>418919</c:v>
                </c:pt>
                <c:pt idx="24">
                  <c:v>416324</c:v>
                </c:pt>
                <c:pt idx="25">
                  <c:v>403929</c:v>
                </c:pt>
                <c:pt idx="26">
                  <c:v>404386</c:v>
                </c:pt>
                <c:pt idx="27">
                  <c:v>407673</c:v>
                </c:pt>
                <c:pt idx="28">
                  <c:v>412126</c:v>
                </c:pt>
                <c:pt idx="29">
                  <c:v>408306</c:v>
                </c:pt>
                <c:pt idx="30">
                  <c:v>410718</c:v>
                </c:pt>
                <c:pt idx="31">
                  <c:v>409896</c:v>
                </c:pt>
                <c:pt idx="32">
                  <c:v>432413</c:v>
                </c:pt>
                <c:pt idx="33">
                  <c:v>441553</c:v>
                </c:pt>
                <c:pt idx="34">
                  <c:v>444618</c:v>
                </c:pt>
                <c:pt idx="35">
                  <c:v>447134</c:v>
                </c:pt>
                <c:pt idx="36">
                  <c:v>466331</c:v>
                </c:pt>
                <c:pt idx="37">
                  <c:v>454226</c:v>
                </c:pt>
                <c:pt idx="38">
                  <c:v>469369</c:v>
                </c:pt>
                <c:pt idx="39">
                  <c:v>480754</c:v>
                </c:pt>
                <c:pt idx="40">
                  <c:v>469683</c:v>
                </c:pt>
                <c:pt idx="41">
                  <c:v>467567</c:v>
                </c:pt>
                <c:pt idx="42">
                  <c:v>476027</c:v>
                </c:pt>
                <c:pt idx="43">
                  <c:v>476160</c:v>
                </c:pt>
                <c:pt idx="44">
                  <c:v>474580</c:v>
                </c:pt>
                <c:pt idx="45">
                  <c:v>460947</c:v>
                </c:pt>
                <c:pt idx="46">
                  <c:v>460703</c:v>
                </c:pt>
                <c:pt idx="47">
                  <c:v>471532</c:v>
                </c:pt>
                <c:pt idx="48">
                  <c:v>459218</c:v>
                </c:pt>
                <c:pt idx="49">
                  <c:v>471907</c:v>
                </c:pt>
                <c:pt idx="50">
                  <c:v>480645</c:v>
                </c:pt>
                <c:pt idx="51">
                  <c:v>477530</c:v>
                </c:pt>
                <c:pt idx="52">
                  <c:v>487822</c:v>
                </c:pt>
                <c:pt idx="53">
                  <c:v>492003</c:v>
                </c:pt>
                <c:pt idx="54">
                  <c:v>511567</c:v>
                </c:pt>
                <c:pt idx="55">
                  <c:v>483132</c:v>
                </c:pt>
                <c:pt idx="56">
                  <c:v>491288</c:v>
                </c:pt>
                <c:pt idx="57">
                  <c:v>490292</c:v>
                </c:pt>
                <c:pt idx="58">
                  <c:v>480769</c:v>
                </c:pt>
                <c:pt idx="59">
                  <c:v>485015</c:v>
                </c:pt>
                <c:pt idx="60">
                  <c:v>452601</c:v>
                </c:pt>
                <c:pt idx="61">
                  <c:v>505462</c:v>
                </c:pt>
                <c:pt idx="62">
                  <c:v>564184</c:v>
                </c:pt>
              </c:numCache>
            </c:numRef>
          </c:val>
          <c:smooth val="0"/>
          <c:extLst>
            <c:ext xmlns:c16="http://schemas.microsoft.com/office/drawing/2014/chart" uri="{C3380CC4-5D6E-409C-BE32-E72D297353CC}">
              <c16:uniqueId val="{00000000-F1B0-4FE6-8F66-55BAA288DA3F}"/>
            </c:ext>
          </c:extLst>
        </c:ser>
        <c:ser>
          <c:idx val="1"/>
          <c:order val="1"/>
          <c:tx>
            <c:v>Gasoline - Nonhighway</c:v>
          </c:tx>
          <c:spPr>
            <a:ln w="28575" cap="rnd">
              <a:solidFill>
                <a:schemeClr val="accent2"/>
              </a:solidFill>
              <a:round/>
            </a:ln>
            <a:effectLst/>
          </c:spPr>
          <c:marker>
            <c:symbol val="none"/>
          </c:marker>
          <c:cat>
            <c:numRef>
              <c:f>'Table P7'!$A$5:$A$67</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P7'!$E$5:$E$67</c:f>
              <c:numCache>
                <c:formatCode>#,##0</c:formatCode>
                <c:ptCount val="63"/>
                <c:pt idx="0">
                  <c:v>69974</c:v>
                </c:pt>
                <c:pt idx="1">
                  <c:v>89218</c:v>
                </c:pt>
                <c:pt idx="2">
                  <c:v>41413</c:v>
                </c:pt>
                <c:pt idx="3">
                  <c:v>46958</c:v>
                </c:pt>
                <c:pt idx="4">
                  <c:v>42657</c:v>
                </c:pt>
                <c:pt idx="5">
                  <c:v>48872</c:v>
                </c:pt>
                <c:pt idx="6">
                  <c:v>40736</c:v>
                </c:pt>
                <c:pt idx="7">
                  <c:v>44078</c:v>
                </c:pt>
                <c:pt idx="8">
                  <c:v>40607</c:v>
                </c:pt>
                <c:pt idx="9">
                  <c:v>27902</c:v>
                </c:pt>
                <c:pt idx="10">
                  <c:v>39654</c:v>
                </c:pt>
                <c:pt idx="11">
                  <c:v>33345</c:v>
                </c:pt>
                <c:pt idx="12">
                  <c:v>42185</c:v>
                </c:pt>
                <c:pt idx="13">
                  <c:v>35933</c:v>
                </c:pt>
                <c:pt idx="14">
                  <c:v>31842</c:v>
                </c:pt>
                <c:pt idx="15">
                  <c:v>45256</c:v>
                </c:pt>
                <c:pt idx="16">
                  <c:v>46148</c:v>
                </c:pt>
                <c:pt idx="17">
                  <c:v>42667</c:v>
                </c:pt>
                <c:pt idx="18">
                  <c:v>38123</c:v>
                </c:pt>
                <c:pt idx="19">
                  <c:v>44112</c:v>
                </c:pt>
                <c:pt idx="20">
                  <c:v>40788</c:v>
                </c:pt>
                <c:pt idx="21">
                  <c:v>44001</c:v>
                </c:pt>
                <c:pt idx="22">
                  <c:v>40371</c:v>
                </c:pt>
                <c:pt idx="23">
                  <c:v>33306</c:v>
                </c:pt>
                <c:pt idx="24">
                  <c:v>34828</c:v>
                </c:pt>
                <c:pt idx="25">
                  <c:v>37675</c:v>
                </c:pt>
                <c:pt idx="26">
                  <c:v>36006</c:v>
                </c:pt>
                <c:pt idx="27">
                  <c:v>33187</c:v>
                </c:pt>
                <c:pt idx="28">
                  <c:v>33710</c:v>
                </c:pt>
                <c:pt idx="29">
                  <c:v>35714</c:v>
                </c:pt>
                <c:pt idx="30">
                  <c:v>36646</c:v>
                </c:pt>
                <c:pt idx="31">
                  <c:v>36365</c:v>
                </c:pt>
                <c:pt idx="32">
                  <c:v>32650</c:v>
                </c:pt>
                <c:pt idx="33">
                  <c:v>29807</c:v>
                </c:pt>
                <c:pt idx="34">
                  <c:v>32358</c:v>
                </c:pt>
                <c:pt idx="35">
                  <c:v>34258</c:v>
                </c:pt>
                <c:pt idx="36">
                  <c:v>36169</c:v>
                </c:pt>
                <c:pt idx="37">
                  <c:v>35250</c:v>
                </c:pt>
                <c:pt idx="38">
                  <c:v>26862</c:v>
                </c:pt>
                <c:pt idx="39">
                  <c:v>26486</c:v>
                </c:pt>
                <c:pt idx="40">
                  <c:v>26394</c:v>
                </c:pt>
                <c:pt idx="41">
                  <c:v>32041</c:v>
                </c:pt>
                <c:pt idx="42">
                  <c:v>33151</c:v>
                </c:pt>
                <c:pt idx="43">
                  <c:v>33451</c:v>
                </c:pt>
                <c:pt idx="44">
                  <c:v>31564</c:v>
                </c:pt>
                <c:pt idx="45">
                  <c:v>32999</c:v>
                </c:pt>
                <c:pt idx="46">
                  <c:v>37640</c:v>
                </c:pt>
                <c:pt idx="47">
                  <c:v>29650</c:v>
                </c:pt>
                <c:pt idx="48">
                  <c:v>24999</c:v>
                </c:pt>
                <c:pt idx="49">
                  <c:v>24589</c:v>
                </c:pt>
                <c:pt idx="50">
                  <c:v>20090</c:v>
                </c:pt>
                <c:pt idx="51">
                  <c:v>17292</c:v>
                </c:pt>
                <c:pt idx="52">
                  <c:v>18336</c:v>
                </c:pt>
                <c:pt idx="53">
                  <c:v>19293</c:v>
                </c:pt>
                <c:pt idx="54">
                  <c:v>18022</c:v>
                </c:pt>
                <c:pt idx="55">
                  <c:v>56850</c:v>
                </c:pt>
                <c:pt idx="56">
                  <c:v>61992</c:v>
                </c:pt>
                <c:pt idx="57">
                  <c:v>61366</c:v>
                </c:pt>
                <c:pt idx="58">
                  <c:v>70063</c:v>
                </c:pt>
                <c:pt idx="59">
                  <c:v>70959</c:v>
                </c:pt>
                <c:pt idx="60">
                  <c:v>73174</c:v>
                </c:pt>
                <c:pt idx="61">
                  <c:v>70926</c:v>
                </c:pt>
                <c:pt idx="62">
                  <c:v>74176</c:v>
                </c:pt>
              </c:numCache>
            </c:numRef>
          </c:val>
          <c:smooth val="0"/>
          <c:extLst>
            <c:ext xmlns:c16="http://schemas.microsoft.com/office/drawing/2014/chart" uri="{C3380CC4-5D6E-409C-BE32-E72D297353CC}">
              <c16:uniqueId val="{00000001-F1B0-4FE6-8F66-55BAA288DA3F}"/>
            </c:ext>
          </c:extLst>
        </c:ser>
        <c:ser>
          <c:idx val="2"/>
          <c:order val="2"/>
          <c:tx>
            <c:v>Diesel - Highway</c:v>
          </c:tx>
          <c:spPr>
            <a:ln w="28575" cap="rnd">
              <a:solidFill>
                <a:schemeClr val="accent3"/>
              </a:solidFill>
              <a:round/>
            </a:ln>
            <a:effectLst/>
          </c:spPr>
          <c:marker>
            <c:symbol val="none"/>
          </c:marker>
          <c:cat>
            <c:numRef>
              <c:f>'Table P7'!$A$5:$A$67</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P7'!$C$5:$C$67</c:f>
              <c:numCache>
                <c:formatCode>#,##0</c:formatCode>
                <c:ptCount val="63"/>
                <c:pt idx="0">
                  <c:v>27216</c:v>
                </c:pt>
                <c:pt idx="1">
                  <c:v>31255</c:v>
                </c:pt>
                <c:pt idx="2">
                  <c:v>30311</c:v>
                </c:pt>
                <c:pt idx="3">
                  <c:v>33447</c:v>
                </c:pt>
                <c:pt idx="4">
                  <c:v>35294</c:v>
                </c:pt>
                <c:pt idx="5">
                  <c:v>38879</c:v>
                </c:pt>
                <c:pt idx="6">
                  <c:v>43253</c:v>
                </c:pt>
                <c:pt idx="7">
                  <c:v>40668</c:v>
                </c:pt>
                <c:pt idx="8">
                  <c:v>45756</c:v>
                </c:pt>
                <c:pt idx="9">
                  <c:v>49868</c:v>
                </c:pt>
                <c:pt idx="10">
                  <c:v>58136</c:v>
                </c:pt>
                <c:pt idx="11">
                  <c:v>61295</c:v>
                </c:pt>
                <c:pt idx="12">
                  <c:v>69145</c:v>
                </c:pt>
                <c:pt idx="13">
                  <c:v>76954</c:v>
                </c:pt>
                <c:pt idx="14">
                  <c:v>72955</c:v>
                </c:pt>
                <c:pt idx="15">
                  <c:v>72682</c:v>
                </c:pt>
                <c:pt idx="16">
                  <c:v>87051</c:v>
                </c:pt>
                <c:pt idx="17">
                  <c:v>89381</c:v>
                </c:pt>
                <c:pt idx="18">
                  <c:v>100375</c:v>
                </c:pt>
                <c:pt idx="19">
                  <c:v>103756</c:v>
                </c:pt>
                <c:pt idx="20">
                  <c:v>98615</c:v>
                </c:pt>
                <c:pt idx="21">
                  <c:v>108849</c:v>
                </c:pt>
                <c:pt idx="22">
                  <c:v>110864</c:v>
                </c:pt>
                <c:pt idx="23">
                  <c:v>105234</c:v>
                </c:pt>
                <c:pt idx="24">
                  <c:v>117012</c:v>
                </c:pt>
                <c:pt idx="25">
                  <c:v>109043</c:v>
                </c:pt>
                <c:pt idx="26">
                  <c:v>107192</c:v>
                </c:pt>
                <c:pt idx="27">
                  <c:v>108341</c:v>
                </c:pt>
                <c:pt idx="28">
                  <c:v>117389</c:v>
                </c:pt>
                <c:pt idx="29">
                  <c:v>120917</c:v>
                </c:pt>
                <c:pt idx="30">
                  <c:v>125346</c:v>
                </c:pt>
                <c:pt idx="31">
                  <c:v>116176</c:v>
                </c:pt>
                <c:pt idx="32">
                  <c:v>133926</c:v>
                </c:pt>
                <c:pt idx="33">
                  <c:v>139443</c:v>
                </c:pt>
                <c:pt idx="34">
                  <c:v>156703</c:v>
                </c:pt>
                <c:pt idx="35">
                  <c:v>159632</c:v>
                </c:pt>
                <c:pt idx="36">
                  <c:v>146177</c:v>
                </c:pt>
                <c:pt idx="37">
                  <c:v>175736</c:v>
                </c:pt>
                <c:pt idx="38">
                  <c:v>172711</c:v>
                </c:pt>
                <c:pt idx="39">
                  <c:v>185212</c:v>
                </c:pt>
                <c:pt idx="40">
                  <c:v>190450</c:v>
                </c:pt>
                <c:pt idx="41">
                  <c:v>198232</c:v>
                </c:pt>
                <c:pt idx="42">
                  <c:v>202477</c:v>
                </c:pt>
                <c:pt idx="43">
                  <c:v>210712</c:v>
                </c:pt>
                <c:pt idx="44">
                  <c:v>223636</c:v>
                </c:pt>
                <c:pt idx="45">
                  <c:v>246433</c:v>
                </c:pt>
                <c:pt idx="46">
                  <c:v>259569</c:v>
                </c:pt>
                <c:pt idx="47">
                  <c:v>265261</c:v>
                </c:pt>
                <c:pt idx="48">
                  <c:v>252978.185</c:v>
                </c:pt>
                <c:pt idx="49">
                  <c:v>237129.65599999999</c:v>
                </c:pt>
                <c:pt idx="50">
                  <c:v>245823</c:v>
                </c:pt>
                <c:pt idx="51">
                  <c:v>254254</c:v>
                </c:pt>
                <c:pt idx="52">
                  <c:v>262303</c:v>
                </c:pt>
                <c:pt idx="53">
                  <c:v>264682</c:v>
                </c:pt>
                <c:pt idx="54">
                  <c:v>270918</c:v>
                </c:pt>
                <c:pt idx="55">
                  <c:v>268546</c:v>
                </c:pt>
                <c:pt idx="56">
                  <c:v>265741</c:v>
                </c:pt>
                <c:pt idx="57">
                  <c:v>270340</c:v>
                </c:pt>
                <c:pt idx="58">
                  <c:v>272327</c:v>
                </c:pt>
                <c:pt idx="59">
                  <c:v>278801</c:v>
                </c:pt>
                <c:pt idx="60">
                  <c:v>287264</c:v>
                </c:pt>
                <c:pt idx="61">
                  <c:v>308761</c:v>
                </c:pt>
                <c:pt idx="62">
                  <c:v>300403</c:v>
                </c:pt>
              </c:numCache>
            </c:numRef>
          </c:val>
          <c:smooth val="0"/>
          <c:extLst>
            <c:ext xmlns:c16="http://schemas.microsoft.com/office/drawing/2014/chart" uri="{C3380CC4-5D6E-409C-BE32-E72D297353CC}">
              <c16:uniqueId val="{00000002-F1B0-4FE6-8F66-55BAA288DA3F}"/>
            </c:ext>
          </c:extLst>
        </c:ser>
        <c:ser>
          <c:idx val="3"/>
          <c:order val="3"/>
          <c:tx>
            <c:v>Total</c:v>
          </c:tx>
          <c:spPr>
            <a:ln w="28575" cap="rnd">
              <a:solidFill>
                <a:schemeClr val="accent4"/>
              </a:solidFill>
              <a:round/>
            </a:ln>
            <a:effectLst/>
          </c:spPr>
          <c:marker>
            <c:symbol val="none"/>
          </c:marker>
          <c:cat>
            <c:numRef>
              <c:f>'Table P7'!$A$5:$A$67</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P7'!$G$5:$G$67</c:f>
              <c:numCache>
                <c:formatCode>#,##0</c:formatCode>
                <c:ptCount val="63"/>
                <c:pt idx="0">
                  <c:v>342770</c:v>
                </c:pt>
                <c:pt idx="1">
                  <c:v>364323</c:v>
                </c:pt>
                <c:pt idx="2">
                  <c:v>349421</c:v>
                </c:pt>
                <c:pt idx="3">
                  <c:v>351814</c:v>
                </c:pt>
                <c:pt idx="4">
                  <c:v>354707</c:v>
                </c:pt>
                <c:pt idx="5">
                  <c:v>372362</c:v>
                </c:pt>
                <c:pt idx="6">
                  <c:v>357428</c:v>
                </c:pt>
                <c:pt idx="7">
                  <c:v>388928</c:v>
                </c:pt>
                <c:pt idx="8">
                  <c:v>411824</c:v>
                </c:pt>
                <c:pt idx="9">
                  <c:v>424798</c:v>
                </c:pt>
                <c:pt idx="10">
                  <c:v>454686</c:v>
                </c:pt>
                <c:pt idx="11">
                  <c:v>471056</c:v>
                </c:pt>
                <c:pt idx="12">
                  <c:v>510180</c:v>
                </c:pt>
                <c:pt idx="13">
                  <c:v>549821</c:v>
                </c:pt>
                <c:pt idx="14">
                  <c:v>521253</c:v>
                </c:pt>
                <c:pt idx="15">
                  <c:v>527389</c:v>
                </c:pt>
                <c:pt idx="16">
                  <c:v>587289</c:v>
                </c:pt>
                <c:pt idx="17">
                  <c:v>568117</c:v>
                </c:pt>
                <c:pt idx="18">
                  <c:v>654825</c:v>
                </c:pt>
                <c:pt idx="19">
                  <c:v>596698</c:v>
                </c:pt>
                <c:pt idx="20">
                  <c:v>560576</c:v>
                </c:pt>
                <c:pt idx="21">
                  <c:v>581334</c:v>
                </c:pt>
                <c:pt idx="22">
                  <c:v>562107</c:v>
                </c:pt>
                <c:pt idx="23">
                  <c:v>561953</c:v>
                </c:pt>
                <c:pt idx="24">
                  <c:v>568164</c:v>
                </c:pt>
                <c:pt idx="25">
                  <c:v>550647</c:v>
                </c:pt>
                <c:pt idx="26">
                  <c:v>547584</c:v>
                </c:pt>
                <c:pt idx="27">
                  <c:v>549201</c:v>
                </c:pt>
                <c:pt idx="28">
                  <c:v>563225</c:v>
                </c:pt>
                <c:pt idx="29">
                  <c:v>564937</c:v>
                </c:pt>
                <c:pt idx="30">
                  <c:v>572710</c:v>
                </c:pt>
                <c:pt idx="31">
                  <c:v>562437</c:v>
                </c:pt>
                <c:pt idx="32">
                  <c:v>598989</c:v>
                </c:pt>
                <c:pt idx="33">
                  <c:v>610803</c:v>
                </c:pt>
                <c:pt idx="34">
                  <c:v>633679</c:v>
                </c:pt>
                <c:pt idx="35">
                  <c:v>641024</c:v>
                </c:pt>
                <c:pt idx="36">
                  <c:v>648677</c:v>
                </c:pt>
                <c:pt idx="37">
                  <c:v>665212</c:v>
                </c:pt>
                <c:pt idx="38">
                  <c:v>668942</c:v>
                </c:pt>
                <c:pt idx="39">
                  <c:v>692452</c:v>
                </c:pt>
                <c:pt idx="40">
                  <c:v>686527</c:v>
                </c:pt>
                <c:pt idx="41">
                  <c:v>697840</c:v>
                </c:pt>
                <c:pt idx="42">
                  <c:v>711655</c:v>
                </c:pt>
                <c:pt idx="43">
                  <c:v>720323</c:v>
                </c:pt>
                <c:pt idx="44">
                  <c:v>729780</c:v>
                </c:pt>
                <c:pt idx="45">
                  <c:v>740379</c:v>
                </c:pt>
                <c:pt idx="46">
                  <c:v>757912</c:v>
                </c:pt>
                <c:pt idx="47">
                  <c:v>766443</c:v>
                </c:pt>
                <c:pt idx="48">
                  <c:v>737195.18500000006</c:v>
                </c:pt>
                <c:pt idx="49">
                  <c:v>733625.65599999996</c:v>
                </c:pt>
                <c:pt idx="50">
                  <c:v>746558</c:v>
                </c:pt>
                <c:pt idx="51">
                  <c:v>749076</c:v>
                </c:pt>
                <c:pt idx="52">
                  <c:v>768461</c:v>
                </c:pt>
                <c:pt idx="53">
                  <c:v>775978</c:v>
                </c:pt>
                <c:pt idx="54">
                  <c:v>800507</c:v>
                </c:pt>
                <c:pt idx="55">
                  <c:v>808528</c:v>
                </c:pt>
                <c:pt idx="56">
                  <c:v>819021</c:v>
                </c:pt>
                <c:pt idx="57">
                  <c:v>821998</c:v>
                </c:pt>
                <c:pt idx="58">
                  <c:v>823159</c:v>
                </c:pt>
                <c:pt idx="59">
                  <c:v>834755</c:v>
                </c:pt>
                <c:pt idx="60">
                  <c:v>813039</c:v>
                </c:pt>
                <c:pt idx="61">
                  <c:v>885149</c:v>
                </c:pt>
                <c:pt idx="62">
                  <c:v>938763</c:v>
                </c:pt>
              </c:numCache>
            </c:numRef>
          </c:val>
          <c:smooth val="0"/>
          <c:extLst>
            <c:ext xmlns:c16="http://schemas.microsoft.com/office/drawing/2014/chart" uri="{C3380CC4-5D6E-409C-BE32-E72D297353CC}">
              <c16:uniqueId val="{00000003-F1B0-4FE6-8F66-55BAA288DA3F}"/>
            </c:ext>
          </c:extLst>
        </c:ser>
        <c:dLbls>
          <c:showLegendKey val="0"/>
          <c:showVal val="0"/>
          <c:showCatName val="0"/>
          <c:showSerName val="0"/>
          <c:showPercent val="0"/>
          <c:showBubbleSize val="0"/>
        </c:dLbls>
        <c:smooth val="0"/>
        <c:axId val="576524160"/>
        <c:axId val="576520552"/>
      </c:lineChart>
      <c:catAx>
        <c:axId val="5765241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0552"/>
        <c:crosses val="autoZero"/>
        <c:auto val="1"/>
        <c:lblAlgn val="ctr"/>
        <c:lblOffset val="100"/>
        <c:noMultiLvlLbl val="0"/>
      </c:catAx>
      <c:valAx>
        <c:axId val="5765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 of 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524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All Sales/Devlieries of Gasoline and Diesel by Prime Suppliers in Montana (1991-2021)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14962970765778"/>
          <c:y val="0.15087719298245614"/>
          <c:w val="0.58587856283850803"/>
          <c:h val="0.69851444008095476"/>
        </c:manualLayout>
      </c:layout>
      <c:lineChart>
        <c:grouping val="standard"/>
        <c:varyColors val="0"/>
        <c:ser>
          <c:idx val="2"/>
          <c:order val="2"/>
          <c:tx>
            <c:strRef>
              <c:f>'Table P9a'!$C$3</c:f>
              <c:strCache>
                <c:ptCount val="1"/>
                <c:pt idx="0">
                  <c:v>Montana Total Gasoline All Sales/Deliveries by Prime Supplier (Gallons per Year)</c:v>
                </c:pt>
              </c:strCache>
            </c:strRef>
          </c:tx>
          <c:spPr>
            <a:ln w="28575" cap="rnd">
              <a:solidFill>
                <a:schemeClr val="accent3"/>
              </a:solidFill>
              <a:round/>
            </a:ln>
            <a:effectLst/>
          </c:spPr>
          <c:marker>
            <c:symbol val="none"/>
          </c:marker>
          <c:cat>
            <c:numRef>
              <c:f>'Table P9a'!$A$4:$A$34</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'Table P9a'!$C$4:$C$34</c:f>
              <c:numCache>
                <c:formatCode>_(* #,##0_);_(* \(#,##0\);_(* "-"??_);_(@_)</c:formatCode>
                <c:ptCount val="31"/>
                <c:pt idx="0">
                  <c:v>468769500</c:v>
                </c:pt>
                <c:pt idx="1">
                  <c:v>467638000</c:v>
                </c:pt>
                <c:pt idx="2">
                  <c:v>456359500</c:v>
                </c:pt>
                <c:pt idx="3">
                  <c:v>461506000.00000006</c:v>
                </c:pt>
                <c:pt idx="4">
                  <c:v>474901499.99999994</c:v>
                </c:pt>
                <c:pt idx="5">
                  <c:v>478807000</c:v>
                </c:pt>
                <c:pt idx="6">
                  <c:v>499210500</c:v>
                </c:pt>
                <c:pt idx="7">
                  <c:v>499393000</c:v>
                </c:pt>
                <c:pt idx="8">
                  <c:v>526913999.99999994</c:v>
                </c:pt>
                <c:pt idx="9">
                  <c:v>502021000.00000006</c:v>
                </c:pt>
                <c:pt idx="10">
                  <c:v>503809500</c:v>
                </c:pt>
                <c:pt idx="11">
                  <c:v>480851000.00000006</c:v>
                </c:pt>
                <c:pt idx="12">
                  <c:v>410917000</c:v>
                </c:pt>
                <c:pt idx="13">
                  <c:v>503225500</c:v>
                </c:pt>
                <c:pt idx="14">
                  <c:v>509028999.99999994</c:v>
                </c:pt>
                <c:pt idx="15">
                  <c:v>656416000</c:v>
                </c:pt>
                <c:pt idx="16">
                  <c:v>653277000</c:v>
                </c:pt>
                <c:pt idx="17">
                  <c:v>625683000</c:v>
                </c:pt>
                <c:pt idx="18">
                  <c:v>644918500</c:v>
                </c:pt>
                <c:pt idx="19">
                  <c:v>648313000</c:v>
                </c:pt>
                <c:pt idx="20">
                  <c:v>642071500</c:v>
                </c:pt>
                <c:pt idx="21">
                  <c:v>664409500</c:v>
                </c:pt>
                <c:pt idx="22">
                  <c:v>680506000</c:v>
                </c:pt>
                <c:pt idx="23">
                  <c:v>692259000</c:v>
                </c:pt>
                <c:pt idx="24">
                  <c:v>736205000</c:v>
                </c:pt>
                <c:pt idx="25">
                  <c:v>736387500</c:v>
                </c:pt>
                <c:pt idx="26">
                  <c:v>744125500</c:v>
                </c:pt>
                <c:pt idx="27">
                  <c:v>746607500</c:v>
                </c:pt>
                <c:pt idx="28">
                  <c:v>724050500</c:v>
                </c:pt>
                <c:pt idx="29">
                  <c:v>687076000</c:v>
                </c:pt>
                <c:pt idx="30">
                  <c:v>770880000</c:v>
                </c:pt>
              </c:numCache>
            </c:numRef>
          </c:val>
          <c:smooth val="0"/>
          <c:extLst>
            <c:ext xmlns:c16="http://schemas.microsoft.com/office/drawing/2014/chart" uri="{C3380CC4-5D6E-409C-BE32-E72D297353CC}">
              <c16:uniqueId val="{00000002-8400-4423-81A9-84BC0EBB44A2}"/>
            </c:ext>
          </c:extLst>
        </c:ser>
        <c:ser>
          <c:idx val="5"/>
          <c:order val="5"/>
          <c:tx>
            <c:strRef>
              <c:f>'Table P9a'!$F$3</c:f>
              <c:strCache>
                <c:ptCount val="1"/>
                <c:pt idx="0">
                  <c:v>Montana Total Distillate All Sales/Deliveries by Prime Supplier (Gallons per Year)</c:v>
                </c:pt>
              </c:strCache>
            </c:strRef>
          </c:tx>
          <c:spPr>
            <a:ln w="28575" cap="rnd">
              <a:solidFill>
                <a:schemeClr val="accent6"/>
              </a:solidFill>
              <a:round/>
            </a:ln>
            <a:effectLst/>
          </c:spPr>
          <c:marker>
            <c:symbol val="none"/>
          </c:marker>
          <c:cat>
            <c:numRef>
              <c:f>'Table P9a'!$A$4:$A$34</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'Table P9a'!$F$4:$F$34</c:f>
              <c:numCache>
                <c:formatCode>_(* #,##0_);_(* \(#,##0\);_(* "-"??_);_(@_)</c:formatCode>
                <c:ptCount val="31"/>
                <c:pt idx="0">
                  <c:v>251193000.00000003</c:v>
                </c:pt>
                <c:pt idx="1">
                  <c:v>256156999.99999997</c:v>
                </c:pt>
                <c:pt idx="2">
                  <c:v>268421000</c:v>
                </c:pt>
                <c:pt idx="3">
                  <c:v>270465000</c:v>
                </c:pt>
                <c:pt idx="4">
                  <c:v>291671500</c:v>
                </c:pt>
                <c:pt idx="5">
                  <c:v>295431000</c:v>
                </c:pt>
                <c:pt idx="6">
                  <c:v>310724500</c:v>
                </c:pt>
                <c:pt idx="7">
                  <c:v>289919500</c:v>
                </c:pt>
                <c:pt idx="8">
                  <c:v>314484000</c:v>
                </c:pt>
                <c:pt idx="9">
                  <c:v>314082500</c:v>
                </c:pt>
                <c:pt idx="10">
                  <c:v>327770000</c:v>
                </c:pt>
                <c:pt idx="11">
                  <c:v>309045500</c:v>
                </c:pt>
                <c:pt idx="12">
                  <c:v>304884500</c:v>
                </c:pt>
                <c:pt idx="13">
                  <c:v>352663000</c:v>
                </c:pt>
                <c:pt idx="14">
                  <c:v>402558500.00000006</c:v>
                </c:pt>
                <c:pt idx="15">
                  <c:v>545821000</c:v>
                </c:pt>
                <c:pt idx="16">
                  <c:v>563304500</c:v>
                </c:pt>
                <c:pt idx="17">
                  <c:v>571225000</c:v>
                </c:pt>
                <c:pt idx="18">
                  <c:v>501984500</c:v>
                </c:pt>
                <c:pt idx="19">
                  <c:v>549507500</c:v>
                </c:pt>
                <c:pt idx="20">
                  <c:v>624880000</c:v>
                </c:pt>
                <c:pt idx="21">
                  <c:v>638640500</c:v>
                </c:pt>
                <c:pt idx="22">
                  <c:v>656817500</c:v>
                </c:pt>
                <c:pt idx="23">
                  <c:v>617142000</c:v>
                </c:pt>
                <c:pt idx="24">
                  <c:v>610280000</c:v>
                </c:pt>
                <c:pt idx="25">
                  <c:v>616923000</c:v>
                </c:pt>
                <c:pt idx="26">
                  <c:v>649663500</c:v>
                </c:pt>
                <c:pt idx="27">
                  <c:v>658825000</c:v>
                </c:pt>
                <c:pt idx="28">
                  <c:v>621558500</c:v>
                </c:pt>
                <c:pt idx="29">
                  <c:v>603418000</c:v>
                </c:pt>
                <c:pt idx="30">
                  <c:v>648276500</c:v>
                </c:pt>
              </c:numCache>
            </c:numRef>
          </c:val>
          <c:smooth val="0"/>
          <c:extLst>
            <c:ext xmlns:c16="http://schemas.microsoft.com/office/drawing/2014/chart" uri="{C3380CC4-5D6E-409C-BE32-E72D297353CC}">
              <c16:uniqueId val="{00000005-8400-4423-81A9-84BC0EBB44A2}"/>
            </c:ext>
          </c:extLst>
        </c:ser>
        <c:dLbls>
          <c:showLegendKey val="0"/>
          <c:showVal val="0"/>
          <c:showCatName val="0"/>
          <c:showSerName val="0"/>
          <c:showPercent val="0"/>
          <c:showBubbleSize val="0"/>
        </c:dLbls>
        <c:smooth val="0"/>
        <c:axId val="1176842639"/>
        <c:axId val="1176853679"/>
        <c:extLst>
          <c:ext xmlns:c15="http://schemas.microsoft.com/office/drawing/2012/chart" uri="{02D57815-91ED-43cb-92C2-25804820EDAC}">
            <c15:filteredLineSeries>
              <c15:ser>
                <c:idx val="0"/>
                <c:order val="0"/>
                <c:tx>
                  <c:strRef>
                    <c:extLst>
                      <c:ext uri="{02D57815-91ED-43cb-92C2-25804820EDAC}">
                        <c15:formulaRef>
                          <c15:sqref>'Table P9a'!$A$3</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ormulaRef>
                          <c15:sqref>'Table P9a'!$A$4:$A$34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c:ext uri="{02D57815-91ED-43cb-92C2-25804820EDAC}">
                        <c15:formulaRef>
                          <c15:sqref>'Table P9a'!$A$4:$A$34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val>
                <c:smooth val="0"/>
                <c:extLst>
                  <c:ext xmlns:c16="http://schemas.microsoft.com/office/drawing/2014/chart" uri="{C3380CC4-5D6E-409C-BE32-E72D297353CC}">
                    <c16:uniqueId val="{00000000-8400-4423-81A9-84BC0EBB44A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'Table P9a'!$B$3</c15:sqref>
                        </c15:formulaRef>
                      </c:ext>
                    </c:extLst>
                    <c:strCache>
                      <c:ptCount val="1"/>
                      <c:pt idx="0">
                        <c:v>Montana Total Gasoline All Sales/Deliveries by Prime Supplier (Thousand Gallons per Day)</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'Table P9a'!$A$4:$A$34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xmlns:c15="http://schemas.microsoft.com/office/drawing/2012/chart">
                      <c:ext xmlns:c15="http://schemas.microsoft.com/office/drawing/2012/chart" uri="{02D57815-91ED-43cb-92C2-25804820EDAC}">
                        <c15:formulaRef>
                          <c15:sqref>'Table P9a'!$B$4:$B$34</c15:sqref>
                        </c15:formulaRef>
                      </c:ext>
                    </c:extLst>
                    <c:numCache>
                      <c:formatCode>General</c:formatCode>
                      <c:ptCount val="31"/>
                      <c:pt idx="0">
                        <c:v>1284.3</c:v>
                      </c:pt>
                      <c:pt idx="1">
                        <c:v>1281.2</c:v>
                      </c:pt>
                      <c:pt idx="2">
                        <c:v>1250.3</c:v>
                      </c:pt>
                      <c:pt idx="3">
                        <c:v>1264.4000000000001</c:v>
                      </c:pt>
                      <c:pt idx="4">
                        <c:v>1301.0999999999999</c:v>
                      </c:pt>
                      <c:pt idx="5">
                        <c:v>1311.8</c:v>
                      </c:pt>
                      <c:pt idx="6">
                        <c:v>1367.7</c:v>
                      </c:pt>
                      <c:pt idx="7">
                        <c:v>1368.2</c:v>
                      </c:pt>
                      <c:pt idx="8">
                        <c:v>1443.6</c:v>
                      </c:pt>
                      <c:pt idx="9">
                        <c:v>1375.4</c:v>
                      </c:pt>
                      <c:pt idx="10">
                        <c:v>1380.3</c:v>
                      </c:pt>
                      <c:pt idx="11">
                        <c:v>1317.4</c:v>
                      </c:pt>
                      <c:pt idx="12">
                        <c:v>1125.8</c:v>
                      </c:pt>
                      <c:pt idx="13">
                        <c:v>1378.7</c:v>
                      </c:pt>
                      <c:pt idx="14">
                        <c:v>1394.6</c:v>
                      </c:pt>
                      <c:pt idx="15">
                        <c:v>1798.4</c:v>
                      </c:pt>
                      <c:pt idx="16">
                        <c:v>1789.8</c:v>
                      </c:pt>
                      <c:pt idx="17">
                        <c:v>1714.2</c:v>
                      </c:pt>
                      <c:pt idx="18">
                        <c:v>1766.9</c:v>
                      </c:pt>
                      <c:pt idx="19">
                        <c:v>1776.2</c:v>
                      </c:pt>
                      <c:pt idx="20">
                        <c:v>1759.1</c:v>
                      </c:pt>
                      <c:pt idx="21">
                        <c:v>1820.3</c:v>
                      </c:pt>
                      <c:pt idx="22">
                        <c:v>1864.4</c:v>
                      </c:pt>
                      <c:pt idx="23">
                        <c:v>1896.6</c:v>
                      </c:pt>
                      <c:pt idx="24">
                        <c:v>2017</c:v>
                      </c:pt>
                      <c:pt idx="25">
                        <c:v>2017.5</c:v>
                      </c:pt>
                      <c:pt idx="26">
                        <c:v>2038.7</c:v>
                      </c:pt>
                      <c:pt idx="27">
                        <c:v>2045.5</c:v>
                      </c:pt>
                      <c:pt idx="28">
                        <c:v>1983.7</c:v>
                      </c:pt>
                      <c:pt idx="29">
                        <c:v>1882.4</c:v>
                      </c:pt>
                      <c:pt idx="30">
                        <c:v>2112</c:v>
                      </c:pt>
                    </c:numCache>
                  </c:numRef>
                </c:val>
                <c:smooth val="0"/>
                <c:extLst xmlns:c15="http://schemas.microsoft.com/office/drawing/2012/chart">
                  <c:ext xmlns:c16="http://schemas.microsoft.com/office/drawing/2014/chart" uri="{C3380CC4-5D6E-409C-BE32-E72D297353CC}">
                    <c16:uniqueId val="{00000001-8400-4423-81A9-84BC0EBB44A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'Table P9a'!$D$3</c15:sqref>
                        </c15:formulaRef>
                      </c:ext>
                    </c:extLst>
                    <c:strCache>
                      <c:ptCount val="1"/>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'Table P9a'!$A$4:$A$34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xmlns:c15="http://schemas.microsoft.com/office/drawing/2012/chart">
                      <c:ext xmlns:c15="http://schemas.microsoft.com/office/drawing/2012/chart" uri="{02D57815-91ED-43cb-92C2-25804820EDAC}">
                        <c15:formulaRef>
                          <c15:sqref>'Table P9a'!$D$4:$D$34</c15:sqref>
                        </c15:formulaRef>
                      </c:ext>
                    </c:extLst>
                    <c:numCache>
                      <c:formatCode>General</c:formatCode>
                      <c:ptCount val="31"/>
                    </c:numCache>
                  </c:numRef>
                </c:val>
                <c:smooth val="0"/>
                <c:extLst xmlns:c15="http://schemas.microsoft.com/office/drawing/2012/chart">
                  <c:ext xmlns:c16="http://schemas.microsoft.com/office/drawing/2014/chart" uri="{C3380CC4-5D6E-409C-BE32-E72D297353CC}">
                    <c16:uniqueId val="{00000003-8400-4423-81A9-84BC0EBB44A2}"/>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'Table P9a'!$E$3</c15:sqref>
                        </c15:formulaRef>
                      </c:ext>
                    </c:extLst>
                    <c:strCache>
                      <c:ptCount val="1"/>
                      <c:pt idx="0">
                        <c:v>Montana Total Distillate All Sales/Deliveries by Prime Supplier (Thousand Gallons per Day)</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'Table P9a'!$A$4:$A$34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xmlns:c15="http://schemas.microsoft.com/office/drawing/2012/chart">
                      <c:ext xmlns:c15="http://schemas.microsoft.com/office/drawing/2012/chart" uri="{02D57815-91ED-43cb-92C2-25804820EDAC}">
                        <c15:formulaRef>
                          <c15:sqref>'Table P9a'!$E$4:$E$34</c15:sqref>
                        </c15:formulaRef>
                      </c:ext>
                    </c:extLst>
                    <c:numCache>
                      <c:formatCode>0.0</c:formatCode>
                      <c:ptCount val="31"/>
                      <c:pt idx="0">
                        <c:v>688.2</c:v>
                      </c:pt>
                      <c:pt idx="1">
                        <c:v>701.8</c:v>
                      </c:pt>
                      <c:pt idx="2">
                        <c:v>735.4</c:v>
                      </c:pt>
                      <c:pt idx="3">
                        <c:v>741</c:v>
                      </c:pt>
                      <c:pt idx="4">
                        <c:v>799.1</c:v>
                      </c:pt>
                      <c:pt idx="5">
                        <c:v>809.4</c:v>
                      </c:pt>
                      <c:pt idx="6">
                        <c:v>851.3</c:v>
                      </c:pt>
                      <c:pt idx="7">
                        <c:v>794.3</c:v>
                      </c:pt>
                      <c:pt idx="8">
                        <c:v>861.6</c:v>
                      </c:pt>
                      <c:pt idx="9">
                        <c:v>860.5</c:v>
                      </c:pt>
                      <c:pt idx="10">
                        <c:v>898</c:v>
                      </c:pt>
                      <c:pt idx="11">
                        <c:v>846.7</c:v>
                      </c:pt>
                      <c:pt idx="12">
                        <c:v>835.3</c:v>
                      </c:pt>
                      <c:pt idx="13">
                        <c:v>966.2</c:v>
                      </c:pt>
                      <c:pt idx="14">
                        <c:v>1102.9000000000001</c:v>
                      </c:pt>
                      <c:pt idx="15">
                        <c:v>1495.4</c:v>
                      </c:pt>
                      <c:pt idx="16">
                        <c:v>1543.3</c:v>
                      </c:pt>
                      <c:pt idx="17">
                        <c:v>1565</c:v>
                      </c:pt>
                      <c:pt idx="18">
                        <c:v>1375.3</c:v>
                      </c:pt>
                      <c:pt idx="19">
                        <c:v>1505.5</c:v>
                      </c:pt>
                      <c:pt idx="20">
                        <c:v>1712</c:v>
                      </c:pt>
                      <c:pt idx="21">
                        <c:v>1749.7</c:v>
                      </c:pt>
                      <c:pt idx="22">
                        <c:v>1799.5</c:v>
                      </c:pt>
                      <c:pt idx="23">
                        <c:v>1690.8</c:v>
                      </c:pt>
                      <c:pt idx="24">
                        <c:v>1672</c:v>
                      </c:pt>
                      <c:pt idx="25">
                        <c:v>1690.2</c:v>
                      </c:pt>
                      <c:pt idx="26">
                        <c:v>1779.9</c:v>
                      </c:pt>
                      <c:pt idx="27">
                        <c:v>1805</c:v>
                      </c:pt>
                      <c:pt idx="28">
                        <c:v>1702.9</c:v>
                      </c:pt>
                      <c:pt idx="29">
                        <c:v>1653.2</c:v>
                      </c:pt>
                      <c:pt idx="30">
                        <c:v>1776.1</c:v>
                      </c:pt>
                    </c:numCache>
                  </c:numRef>
                </c:val>
                <c:smooth val="0"/>
                <c:extLst xmlns:c15="http://schemas.microsoft.com/office/drawing/2012/chart">
                  <c:ext xmlns:c16="http://schemas.microsoft.com/office/drawing/2014/chart" uri="{C3380CC4-5D6E-409C-BE32-E72D297353CC}">
                    <c16:uniqueId val="{00000004-8400-4423-81A9-84BC0EBB44A2}"/>
                  </c:ext>
                </c:extLst>
              </c15:ser>
            </c15:filteredLineSeries>
          </c:ext>
        </c:extLst>
      </c:lineChart>
      <c:catAx>
        <c:axId val="11768426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853679"/>
        <c:crosses val="autoZero"/>
        <c:auto val="1"/>
        <c:lblAlgn val="ctr"/>
        <c:lblOffset val="100"/>
        <c:noMultiLvlLbl val="0"/>
      </c:catAx>
      <c:valAx>
        <c:axId val="1176853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842639"/>
        <c:crosses val="autoZero"/>
        <c:crossBetween val="between"/>
      </c:valAx>
      <c:spPr>
        <a:noFill/>
        <a:ln>
          <a:noFill/>
        </a:ln>
        <a:effectLst/>
      </c:spPr>
    </c:plotArea>
    <c:legend>
      <c:legendPos val="r"/>
      <c:layout>
        <c:manualLayout>
          <c:xMode val="edge"/>
          <c:yMode val="edge"/>
          <c:x val="0.76139682262964359"/>
          <c:y val="0.36370982875051477"/>
          <c:w val="0.22835307486933135"/>
          <c:h val="0.440268364783092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All Sales/Devlieries of Gasoline and Diesel by Prime Suppliers in Montana (1991-2021)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99930966263814"/>
          <c:y val="9.5617427171951527E-2"/>
          <c:w val="0.67305773119931056"/>
          <c:h val="0.77120838433478878"/>
        </c:manualLayout>
      </c:layout>
      <c:lineChart>
        <c:grouping val="standard"/>
        <c:varyColors val="0"/>
        <c:ser>
          <c:idx val="2"/>
          <c:order val="2"/>
          <c:tx>
            <c:strRef>
              <c:f>'Table P9b'!$C$3</c:f>
              <c:strCache>
                <c:ptCount val="1"/>
                <c:pt idx="0">
                  <c:v>Montana Total Kerosene-Type Jet Fuel All Sales/Deliveries by Prime Supplier (Gallons per Year)</c:v>
                </c:pt>
              </c:strCache>
            </c:strRef>
          </c:tx>
          <c:spPr>
            <a:ln w="28575" cap="rnd">
              <a:solidFill>
                <a:schemeClr val="accent3"/>
              </a:solidFill>
              <a:round/>
            </a:ln>
            <a:effectLst/>
          </c:spPr>
          <c:marker>
            <c:symbol val="none"/>
          </c:marker>
          <c:cat>
            <c:numRef>
              <c:f>'Table P9b'!$A$4:$A$34</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'Table P9b'!$C$4:$C$34</c:f>
              <c:numCache>
                <c:formatCode>_(* #,##0_);_(* \(#,##0\);_(* "-"??_);_(@_)</c:formatCode>
                <c:ptCount val="31"/>
                <c:pt idx="0">
                  <c:v>21936500</c:v>
                </c:pt>
                <c:pt idx="1">
                  <c:v>21936500</c:v>
                </c:pt>
                <c:pt idx="2">
                  <c:v>23943999.999999996</c:v>
                </c:pt>
                <c:pt idx="3">
                  <c:v>22776000</c:v>
                </c:pt>
                <c:pt idx="4">
                  <c:v>29309500</c:v>
                </c:pt>
                <c:pt idx="5">
                  <c:v>36354000</c:v>
                </c:pt>
                <c:pt idx="6">
                  <c:v>29966499.999999996</c:v>
                </c:pt>
                <c:pt idx="7">
                  <c:v>29930000</c:v>
                </c:pt>
                <c:pt idx="8">
                  <c:v>30477500</c:v>
                </c:pt>
                <c:pt idx="9">
                  <c:v>26353000</c:v>
                </c:pt>
                <c:pt idx="10">
                  <c:v>27886000.000000004</c:v>
                </c:pt>
                <c:pt idx="11">
                  <c:v>28178000</c:v>
                </c:pt>
                <c:pt idx="12">
                  <c:v>28981000.000000004</c:v>
                </c:pt>
                <c:pt idx="13">
                  <c:v>35332000</c:v>
                </c:pt>
                <c:pt idx="14">
                  <c:v>40697500</c:v>
                </c:pt>
                <c:pt idx="15">
                  <c:v>37011000</c:v>
                </c:pt>
                <c:pt idx="16">
                  <c:v>37266500</c:v>
                </c:pt>
                <c:pt idx="17">
                  <c:v>30696499.999999996</c:v>
                </c:pt>
                <c:pt idx="18">
                  <c:v>31536000.000000004</c:v>
                </c:pt>
                <c:pt idx="19">
                  <c:v>35660500</c:v>
                </c:pt>
                <c:pt idx="20">
                  <c:v>34492500</c:v>
                </c:pt>
                <c:pt idx="21">
                  <c:v>36390500</c:v>
                </c:pt>
                <c:pt idx="22">
                  <c:v>34273500</c:v>
                </c:pt>
                <c:pt idx="23">
                  <c:v>37631500</c:v>
                </c:pt>
                <c:pt idx="24">
                  <c:v>36500000</c:v>
                </c:pt>
                <c:pt idx="25">
                  <c:v>34200500</c:v>
                </c:pt>
                <c:pt idx="26">
                  <c:v>41865500</c:v>
                </c:pt>
                <c:pt idx="27">
                  <c:v>47632500</c:v>
                </c:pt>
                <c:pt idx="28">
                  <c:v>50771500</c:v>
                </c:pt>
                <c:pt idx="29">
                  <c:v>38106000</c:v>
                </c:pt>
                <c:pt idx="30">
                  <c:v>60006000</c:v>
                </c:pt>
              </c:numCache>
            </c:numRef>
          </c:val>
          <c:smooth val="0"/>
          <c:extLst>
            <c:ext xmlns:c16="http://schemas.microsoft.com/office/drawing/2014/chart" uri="{C3380CC4-5D6E-409C-BE32-E72D297353CC}">
              <c16:uniqueId val="{00000000-49C5-47C6-A2DA-D0E5159BC98D}"/>
            </c:ext>
          </c:extLst>
        </c:ser>
        <c:ser>
          <c:idx val="5"/>
          <c:order val="5"/>
          <c:tx>
            <c:strRef>
              <c:f>'Table P9b'!$F$3</c:f>
              <c:strCache>
                <c:ptCount val="1"/>
                <c:pt idx="0">
                  <c:v>Montana Total Propane All Sales/Deliveries by Prime Supplier (Gallons per Year)</c:v>
                </c:pt>
              </c:strCache>
            </c:strRef>
          </c:tx>
          <c:spPr>
            <a:ln w="28575" cap="rnd">
              <a:solidFill>
                <a:schemeClr val="accent6"/>
              </a:solidFill>
              <a:round/>
            </a:ln>
            <a:effectLst/>
          </c:spPr>
          <c:marker>
            <c:symbol val="none"/>
          </c:marker>
          <c:cat>
            <c:numRef>
              <c:f>'Table P9b'!$A$4:$A$34</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'Table P9b'!$F$4:$F$34</c:f>
              <c:numCache>
                <c:formatCode>_(* #,##0_);_(* \(#,##0\);_(* "-"??_);_(@_)</c:formatCode>
                <c:ptCount val="31"/>
                <c:pt idx="0">
                  <c:v>61539000</c:v>
                </c:pt>
                <c:pt idx="1">
                  <c:v>65116000</c:v>
                </c:pt>
                <c:pt idx="2">
                  <c:v>61502500</c:v>
                </c:pt>
                <c:pt idx="3">
                  <c:v>58655499.999999993</c:v>
                </c:pt>
                <c:pt idx="4">
                  <c:v>69861000</c:v>
                </c:pt>
                <c:pt idx="5">
                  <c:v>87235000</c:v>
                </c:pt>
                <c:pt idx="6">
                  <c:v>81906000</c:v>
                </c:pt>
                <c:pt idx="7">
                  <c:v>66174500.000000007</c:v>
                </c:pt>
                <c:pt idx="8">
                  <c:v>64057500</c:v>
                </c:pt>
                <c:pt idx="9">
                  <c:v>59312500</c:v>
                </c:pt>
                <c:pt idx="10">
                  <c:v>58181000</c:v>
                </c:pt>
                <c:pt idx="11">
                  <c:v>62487999.999999993</c:v>
                </c:pt>
                <c:pt idx="12">
                  <c:v>61466000</c:v>
                </c:pt>
                <c:pt idx="13">
                  <c:v>56976500</c:v>
                </c:pt>
                <c:pt idx="14">
                  <c:v>65006500</c:v>
                </c:pt>
                <c:pt idx="15">
                  <c:v>100229000.00000001</c:v>
                </c:pt>
                <c:pt idx="16">
                  <c:v>102455500</c:v>
                </c:pt>
                <c:pt idx="17">
                  <c:v>105667500</c:v>
                </c:pt>
                <c:pt idx="18">
                  <c:v>101178000</c:v>
                </c:pt>
                <c:pt idx="19">
                  <c:v>103696500.00000001</c:v>
                </c:pt>
                <c:pt idx="20">
                  <c:v>100448000</c:v>
                </c:pt>
                <c:pt idx="21">
                  <c:v>104828000</c:v>
                </c:pt>
                <c:pt idx="22">
                  <c:v>109427000</c:v>
                </c:pt>
                <c:pt idx="23">
                  <c:v>91505500</c:v>
                </c:pt>
                <c:pt idx="24">
                  <c:v>70846500</c:v>
                </c:pt>
                <c:pt idx="25">
                  <c:v>75847000</c:v>
                </c:pt>
                <c:pt idx="26">
                  <c:v>89936000</c:v>
                </c:pt>
                <c:pt idx="27">
                  <c:v>86067000</c:v>
                </c:pt>
                <c:pt idx="28">
                  <c:v>89753500</c:v>
                </c:pt>
                <c:pt idx="29">
                  <c:v>84899000</c:v>
                </c:pt>
                <c:pt idx="30">
                  <c:v>93148000</c:v>
                </c:pt>
              </c:numCache>
            </c:numRef>
          </c:val>
          <c:smooth val="0"/>
          <c:extLst>
            <c:ext xmlns:c16="http://schemas.microsoft.com/office/drawing/2014/chart" uri="{C3380CC4-5D6E-409C-BE32-E72D297353CC}">
              <c16:uniqueId val="{00000001-49C5-47C6-A2DA-D0E5159BC98D}"/>
            </c:ext>
          </c:extLst>
        </c:ser>
        <c:dLbls>
          <c:showLegendKey val="0"/>
          <c:showVal val="0"/>
          <c:showCatName val="0"/>
          <c:showSerName val="0"/>
          <c:showPercent val="0"/>
          <c:showBubbleSize val="0"/>
        </c:dLbls>
        <c:smooth val="0"/>
        <c:axId val="1176842639"/>
        <c:axId val="1176853679"/>
        <c:extLst>
          <c:ext xmlns:c15="http://schemas.microsoft.com/office/drawing/2012/chart" uri="{02D57815-91ED-43cb-92C2-25804820EDAC}">
            <c15:filteredLineSeries>
              <c15:ser>
                <c:idx val="0"/>
                <c:order val="0"/>
                <c:tx>
                  <c:strRef>
                    <c:extLst>
                      <c:ext uri="{02D57815-91ED-43cb-92C2-25804820EDAC}">
                        <c15:formulaRef>
                          <c15:sqref>'Table P9b'!$A$3</c15:sqref>
                        </c15:formulaRef>
                      </c:ext>
                    </c:extLst>
                    <c:strCache>
                      <c:ptCount val="1"/>
                      <c:pt idx="0">
                        <c:v>Year</c:v>
                      </c:pt>
                    </c:strCache>
                  </c:strRef>
                </c:tx>
                <c:spPr>
                  <a:ln w="28575" cap="rnd">
                    <a:solidFill>
                      <a:schemeClr val="accent1"/>
                    </a:solidFill>
                    <a:round/>
                  </a:ln>
                  <a:effectLst/>
                </c:spPr>
                <c:marker>
                  <c:symbol val="none"/>
                </c:marker>
                <c:cat>
                  <c:numRef>
                    <c:extLst>
                      <c:ext uri="{02D57815-91ED-43cb-92C2-25804820EDAC}">
                        <c15:formulaRef>
                          <c15:sqref>'Table P9b'!$A$4:$A$34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c:ext uri="{02D57815-91ED-43cb-92C2-25804820EDAC}">
                        <c15:formulaRef>
                          <c15:sqref>'Table P9b'!$A$4:$A$34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val>
                <c:smooth val="0"/>
                <c:extLst>
                  <c:ext xmlns:c16="http://schemas.microsoft.com/office/drawing/2014/chart" uri="{C3380CC4-5D6E-409C-BE32-E72D297353CC}">
                    <c16:uniqueId val="{00000002-49C5-47C6-A2DA-D0E5159BC98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'Table P9b'!$B$3</c15:sqref>
                        </c15:formulaRef>
                      </c:ext>
                    </c:extLst>
                    <c:strCache>
                      <c:ptCount val="1"/>
                      <c:pt idx="0">
                        <c:v>Montana Kerosene-Type Jet Fuel All Sales/Deliveries by Prime Supplier Thousand Gallons per Day</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'Table P9b'!$A$4:$A$34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xmlns:c15="http://schemas.microsoft.com/office/drawing/2012/chart">
                      <c:ext xmlns:c15="http://schemas.microsoft.com/office/drawing/2012/chart" uri="{02D57815-91ED-43cb-92C2-25804820EDAC}">
                        <c15:formulaRef>
                          <c15:sqref>'Table P9b'!$B$4:$B$34</c15:sqref>
                        </c15:formulaRef>
                      </c:ext>
                    </c:extLst>
                    <c:numCache>
                      <c:formatCode>General</c:formatCode>
                      <c:ptCount val="31"/>
                      <c:pt idx="0">
                        <c:v>60.1</c:v>
                      </c:pt>
                      <c:pt idx="1">
                        <c:v>60.1</c:v>
                      </c:pt>
                      <c:pt idx="2">
                        <c:v>65.599999999999994</c:v>
                      </c:pt>
                      <c:pt idx="3">
                        <c:v>62.4</c:v>
                      </c:pt>
                      <c:pt idx="4">
                        <c:v>80.3</c:v>
                      </c:pt>
                      <c:pt idx="5">
                        <c:v>99.6</c:v>
                      </c:pt>
                      <c:pt idx="6">
                        <c:v>82.1</c:v>
                      </c:pt>
                      <c:pt idx="7">
                        <c:v>82</c:v>
                      </c:pt>
                      <c:pt idx="8">
                        <c:v>83.5</c:v>
                      </c:pt>
                      <c:pt idx="9">
                        <c:v>72.2</c:v>
                      </c:pt>
                      <c:pt idx="10">
                        <c:v>76.400000000000006</c:v>
                      </c:pt>
                      <c:pt idx="11">
                        <c:v>77.2</c:v>
                      </c:pt>
                      <c:pt idx="12">
                        <c:v>79.400000000000006</c:v>
                      </c:pt>
                      <c:pt idx="13">
                        <c:v>96.8</c:v>
                      </c:pt>
                      <c:pt idx="14">
                        <c:v>111.5</c:v>
                      </c:pt>
                      <c:pt idx="15">
                        <c:v>101.4</c:v>
                      </c:pt>
                      <c:pt idx="16">
                        <c:v>102.1</c:v>
                      </c:pt>
                      <c:pt idx="17">
                        <c:v>84.1</c:v>
                      </c:pt>
                      <c:pt idx="18">
                        <c:v>86.4</c:v>
                      </c:pt>
                      <c:pt idx="19">
                        <c:v>97.7</c:v>
                      </c:pt>
                      <c:pt idx="20">
                        <c:v>94.5</c:v>
                      </c:pt>
                      <c:pt idx="21">
                        <c:v>99.7</c:v>
                      </c:pt>
                      <c:pt idx="22">
                        <c:v>93.9</c:v>
                      </c:pt>
                      <c:pt idx="23">
                        <c:v>103.1</c:v>
                      </c:pt>
                      <c:pt idx="24">
                        <c:v>100</c:v>
                      </c:pt>
                      <c:pt idx="25">
                        <c:v>93.7</c:v>
                      </c:pt>
                      <c:pt idx="26">
                        <c:v>114.7</c:v>
                      </c:pt>
                      <c:pt idx="27">
                        <c:v>130.5</c:v>
                      </c:pt>
                      <c:pt idx="28">
                        <c:v>139.1</c:v>
                      </c:pt>
                      <c:pt idx="29">
                        <c:v>104.4</c:v>
                      </c:pt>
                      <c:pt idx="30">
                        <c:v>164.4</c:v>
                      </c:pt>
                    </c:numCache>
                  </c:numRef>
                </c:val>
                <c:smooth val="0"/>
                <c:extLst xmlns:c15="http://schemas.microsoft.com/office/drawing/2012/chart">
                  <c:ext xmlns:c16="http://schemas.microsoft.com/office/drawing/2014/chart" uri="{C3380CC4-5D6E-409C-BE32-E72D297353CC}">
                    <c16:uniqueId val="{00000003-49C5-47C6-A2DA-D0E5159BC98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'Table P9b'!$D$3</c15:sqref>
                        </c15:formulaRef>
                      </c:ext>
                    </c:extLst>
                    <c:strCache>
                      <c:ptCount val="1"/>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'Table P9b'!$A$4:$A$34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xmlns:c15="http://schemas.microsoft.com/office/drawing/2012/chart">
                      <c:ext xmlns:c15="http://schemas.microsoft.com/office/drawing/2012/chart" uri="{02D57815-91ED-43cb-92C2-25804820EDAC}">
                        <c15:formulaRef>
                          <c15:sqref>'Table P9b'!$D$4:$D$34</c15:sqref>
                        </c15:formulaRef>
                      </c:ext>
                    </c:extLst>
                    <c:numCache>
                      <c:formatCode>General</c:formatCode>
                      <c:ptCount val="31"/>
                    </c:numCache>
                  </c:numRef>
                </c:val>
                <c:smooth val="0"/>
                <c:extLst xmlns:c15="http://schemas.microsoft.com/office/drawing/2012/chart">
                  <c:ext xmlns:c16="http://schemas.microsoft.com/office/drawing/2014/chart" uri="{C3380CC4-5D6E-409C-BE32-E72D297353CC}">
                    <c16:uniqueId val="{00000004-49C5-47C6-A2DA-D0E5159BC98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'Table P9b'!$E$3</c15:sqref>
                        </c15:formulaRef>
                      </c:ext>
                    </c:extLst>
                    <c:strCache>
                      <c:ptCount val="1"/>
                      <c:pt idx="0">
                        <c:v>Montana Propane All Sales/Deliveries by Prime Supplier Thousand Gallons per Day</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'Table P9b'!$A$4:$A$34</c15:sqref>
                        </c15:formulaRef>
                      </c:ext>
                    </c:extLst>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extLst xmlns:c15="http://schemas.microsoft.com/office/drawing/2012/chart">
                      <c:ext xmlns:c15="http://schemas.microsoft.com/office/drawing/2012/chart" uri="{02D57815-91ED-43cb-92C2-25804820EDAC}">
                        <c15:formulaRef>
                          <c15:sqref>'Table P9b'!$E$4:$E$34</c15:sqref>
                        </c15:formulaRef>
                      </c:ext>
                    </c:extLst>
                    <c:numCache>
                      <c:formatCode>General</c:formatCode>
                      <c:ptCount val="31"/>
                      <c:pt idx="0">
                        <c:v>168.6</c:v>
                      </c:pt>
                      <c:pt idx="1">
                        <c:v>178.4</c:v>
                      </c:pt>
                      <c:pt idx="2">
                        <c:v>168.5</c:v>
                      </c:pt>
                      <c:pt idx="3">
                        <c:v>160.69999999999999</c:v>
                      </c:pt>
                      <c:pt idx="4">
                        <c:v>191.4</c:v>
                      </c:pt>
                      <c:pt idx="5">
                        <c:v>239</c:v>
                      </c:pt>
                      <c:pt idx="6">
                        <c:v>224.4</c:v>
                      </c:pt>
                      <c:pt idx="7">
                        <c:v>181.3</c:v>
                      </c:pt>
                      <c:pt idx="8">
                        <c:v>175.5</c:v>
                      </c:pt>
                      <c:pt idx="9">
                        <c:v>162.5</c:v>
                      </c:pt>
                      <c:pt idx="10">
                        <c:v>159.4</c:v>
                      </c:pt>
                      <c:pt idx="11">
                        <c:v>171.2</c:v>
                      </c:pt>
                      <c:pt idx="12">
                        <c:v>168.4</c:v>
                      </c:pt>
                      <c:pt idx="13">
                        <c:v>156.1</c:v>
                      </c:pt>
                      <c:pt idx="14">
                        <c:v>178.1</c:v>
                      </c:pt>
                      <c:pt idx="15">
                        <c:v>274.60000000000002</c:v>
                      </c:pt>
                      <c:pt idx="16">
                        <c:v>280.7</c:v>
                      </c:pt>
                      <c:pt idx="17">
                        <c:v>289.5</c:v>
                      </c:pt>
                      <c:pt idx="18">
                        <c:v>277.2</c:v>
                      </c:pt>
                      <c:pt idx="19">
                        <c:v>284.10000000000002</c:v>
                      </c:pt>
                      <c:pt idx="20">
                        <c:v>275.2</c:v>
                      </c:pt>
                      <c:pt idx="21">
                        <c:v>287.2</c:v>
                      </c:pt>
                      <c:pt idx="22">
                        <c:v>299.8</c:v>
                      </c:pt>
                      <c:pt idx="23">
                        <c:v>250.7</c:v>
                      </c:pt>
                      <c:pt idx="24">
                        <c:v>194.1</c:v>
                      </c:pt>
                      <c:pt idx="25">
                        <c:v>207.8</c:v>
                      </c:pt>
                      <c:pt idx="26">
                        <c:v>246.4</c:v>
                      </c:pt>
                      <c:pt idx="27">
                        <c:v>235.8</c:v>
                      </c:pt>
                      <c:pt idx="28">
                        <c:v>245.9</c:v>
                      </c:pt>
                      <c:pt idx="29">
                        <c:v>232.6</c:v>
                      </c:pt>
                      <c:pt idx="30" formatCode="0.0">
                        <c:v>255.2</c:v>
                      </c:pt>
                    </c:numCache>
                  </c:numRef>
                </c:val>
                <c:smooth val="0"/>
                <c:extLst xmlns:c15="http://schemas.microsoft.com/office/drawing/2012/chart">
                  <c:ext xmlns:c16="http://schemas.microsoft.com/office/drawing/2014/chart" uri="{C3380CC4-5D6E-409C-BE32-E72D297353CC}">
                    <c16:uniqueId val="{00000005-49C5-47C6-A2DA-D0E5159BC98D}"/>
                  </c:ext>
                </c:extLst>
              </c15:ser>
            </c15:filteredLineSeries>
          </c:ext>
        </c:extLst>
      </c:lineChart>
      <c:catAx>
        <c:axId val="11768426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853679"/>
        <c:crosses val="autoZero"/>
        <c:auto val="1"/>
        <c:lblAlgn val="ctr"/>
        <c:lblOffset val="100"/>
        <c:noMultiLvlLbl val="0"/>
      </c:catAx>
      <c:valAx>
        <c:axId val="1176853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Gallons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842639"/>
        <c:crosses val="autoZero"/>
        <c:crossBetween val="between"/>
      </c:valAx>
      <c:spPr>
        <a:noFill/>
        <a:ln>
          <a:noFill/>
        </a:ln>
        <a:effectLst/>
      </c:spPr>
    </c:plotArea>
    <c:legend>
      <c:legendPos val="r"/>
      <c:layout>
        <c:manualLayout>
          <c:xMode val="edge"/>
          <c:yMode val="edge"/>
          <c:x val="0.80347010352743864"/>
          <c:y val="0.46209003456934472"/>
          <c:w val="0.18770377114158171"/>
          <c:h val="0.274556515702358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 Year Montana Average Gasoline Prices, by Month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0"/>
          <c:tx>
            <c:v>10 Year High (2022)</c:v>
          </c:tx>
          <c:spPr>
            <a:ln w="28575" cap="rnd">
              <a:solidFill>
                <a:schemeClr val="accent6"/>
              </a:solidFill>
              <a:round/>
            </a:ln>
            <a:effectLst/>
          </c:spPr>
          <c:marker>
            <c:symbol val="none"/>
          </c:marker>
          <c:val>
            <c:numRef>
              <c:f>'Table P10'!$B$36:$M$36</c:f>
              <c:numCache>
                <c:formatCode>0.000</c:formatCode>
                <c:ptCount val="12"/>
                <c:pt idx="0">
                  <c:v>3.3820000000000001</c:v>
                </c:pt>
                <c:pt idx="1">
                  <c:v>3.4380000000000002</c:v>
                </c:pt>
                <c:pt idx="2">
                  <c:v>4.0140000000000002</c:v>
                </c:pt>
                <c:pt idx="3">
                  <c:v>4.0369999999999999</c:v>
                </c:pt>
                <c:pt idx="4">
                  <c:v>4.2779999999999996</c:v>
                </c:pt>
                <c:pt idx="5">
                  <c:v>5.0140000000000002</c:v>
                </c:pt>
                <c:pt idx="6">
                  <c:v>4.7960000000000003</c:v>
                </c:pt>
                <c:pt idx="7">
                  <c:v>3.956</c:v>
                </c:pt>
                <c:pt idx="8">
                  <c:v>3.9340000000000002</c:v>
                </c:pt>
                <c:pt idx="9">
                  <c:v>4.0620000000000003</c:v>
                </c:pt>
                <c:pt idx="10">
                  <c:v>3.8580000000000001</c:v>
                </c:pt>
                <c:pt idx="11">
                  <c:v>3.093</c:v>
                </c:pt>
              </c:numCache>
            </c:numRef>
          </c:val>
          <c:smooth val="0"/>
          <c:extLst>
            <c:ext xmlns:c16="http://schemas.microsoft.com/office/drawing/2014/chart" uri="{C3380CC4-5D6E-409C-BE32-E72D297353CC}">
              <c16:uniqueId val="{00000006-ECC4-47ED-B70E-22111AA16C66}"/>
            </c:ext>
          </c:extLst>
        </c:ser>
        <c:ser>
          <c:idx val="0"/>
          <c:order val="1"/>
          <c:tx>
            <c:v>10 Year Low (2016)</c:v>
          </c:tx>
          <c:spPr>
            <a:ln w="28575" cap="rnd">
              <a:solidFill>
                <a:schemeClr val="accent1"/>
              </a:solidFill>
              <a:round/>
            </a:ln>
            <a:effectLst/>
          </c:spPr>
          <c:marker>
            <c:symbol val="none"/>
          </c:marker>
          <c:val>
            <c:numRef>
              <c:f>'Table P10'!$B$30:$M$30</c:f>
              <c:numCache>
                <c:formatCode>0.000</c:formatCode>
                <c:ptCount val="12"/>
                <c:pt idx="0">
                  <c:v>1.9192799999999999</c:v>
                </c:pt>
                <c:pt idx="1">
                  <c:v>1.7577083333333332</c:v>
                </c:pt>
                <c:pt idx="2">
                  <c:v>1.8777307692307692</c:v>
                </c:pt>
                <c:pt idx="3">
                  <c:v>2.0254399999999997</c:v>
                </c:pt>
                <c:pt idx="4">
                  <c:v>2.1889615384615384</c:v>
                </c:pt>
                <c:pt idx="5">
                  <c:v>2.3232000000000004</c:v>
                </c:pt>
                <c:pt idx="6">
                  <c:v>2.3400909090909092</c:v>
                </c:pt>
                <c:pt idx="7">
                  <c:v>2.314884615384615</c:v>
                </c:pt>
                <c:pt idx="8">
                  <c:v>2.3551599999999997</c:v>
                </c:pt>
                <c:pt idx="9">
                  <c:v>2.3752800000000001</c:v>
                </c:pt>
                <c:pt idx="10">
                  <c:v>2.2892400000000008</c:v>
                </c:pt>
                <c:pt idx="11">
                  <c:v>2.1962962962962966</c:v>
                </c:pt>
              </c:numCache>
            </c:numRef>
          </c:val>
          <c:smooth val="0"/>
          <c:extLst>
            <c:ext xmlns:c16="http://schemas.microsoft.com/office/drawing/2014/chart" uri="{C3380CC4-5D6E-409C-BE32-E72D297353CC}">
              <c16:uniqueId val="{00000007-ECC4-47ED-B70E-22111AA16C66}"/>
            </c:ext>
          </c:extLst>
        </c:ser>
        <c:ser>
          <c:idx val="2"/>
          <c:order val="2"/>
          <c:tx>
            <c:strRef>
              <c:f>'Table P10'!$A$40</c:f>
              <c:strCache>
                <c:ptCount val="1"/>
                <c:pt idx="0">
                  <c:v>10 Year Average
(2015-2024)</c:v>
                </c:pt>
              </c:strCache>
            </c:strRef>
          </c:tx>
          <c:spPr>
            <a:ln w="28575" cap="rnd">
              <a:solidFill>
                <a:sysClr val="windowText" lastClr="000000"/>
              </a:solidFill>
              <a:prstDash val="lgDash"/>
              <a:round/>
            </a:ln>
            <a:effectLst/>
          </c:spPr>
          <c:marker>
            <c:symbol val="none"/>
          </c:marker>
          <c:cat>
            <c:strRef>
              <c:f>'Table P10'!$B$3:$M$3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'Table P10'!$B$40:$M$40</c:f>
              <c:numCache>
                <c:formatCode>0.000</c:formatCode>
                <c:ptCount val="12"/>
                <c:pt idx="0">
                  <c:v>2.5338809230769233</c:v>
                </c:pt>
                <c:pt idx="1">
                  <c:v>2.5567490942028983</c:v>
                </c:pt>
                <c:pt idx="2">
                  <c:v>2.7139629698996659</c:v>
                </c:pt>
                <c:pt idx="3">
                  <c:v>2.7749621538461535</c:v>
                </c:pt>
                <c:pt idx="4">
                  <c:v>2.8628451923076925</c:v>
                </c:pt>
                <c:pt idx="5">
                  <c:v>3.0354843812709027</c:v>
                </c:pt>
                <c:pt idx="6">
                  <c:v>3.0697062480997266</c:v>
                </c:pt>
                <c:pt idx="7">
                  <c:v>3.0140336182336185</c:v>
                </c:pt>
                <c:pt idx="8">
                  <c:v>3.0307965000000001</c:v>
                </c:pt>
                <c:pt idx="9">
                  <c:v>2.99904623931624</c:v>
                </c:pt>
                <c:pt idx="10">
                  <c:v>2.8747396387959867</c:v>
                </c:pt>
                <c:pt idx="11">
                  <c:v>2.6752231078904996</c:v>
                </c:pt>
              </c:numCache>
            </c:numRef>
          </c:val>
          <c:smooth val="0"/>
          <c:extLst>
            <c:ext xmlns:c16="http://schemas.microsoft.com/office/drawing/2014/chart" uri="{C3380CC4-5D6E-409C-BE32-E72D297353CC}">
              <c16:uniqueId val="{00000002-ECC4-47ED-B70E-22111AA16C66}"/>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Average Gasoline and Diesel Prices, by Month (2012 to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91014358499306"/>
          <c:y val="0.12778639104220499"/>
          <c:w val="0.76767542291080682"/>
          <c:h val="0.79960935115668696"/>
        </c:manualLayout>
      </c:layout>
      <c:lineChart>
        <c:grouping val="standard"/>
        <c:varyColors val="0"/>
        <c:ser>
          <c:idx val="0"/>
          <c:order val="0"/>
          <c:tx>
            <c:v>Gasoline</c:v>
          </c:tx>
          <c:spPr>
            <a:ln w="28575" cap="rnd">
              <a:solidFill>
                <a:schemeClr val="accent1"/>
              </a:solidFill>
              <a:round/>
            </a:ln>
            <a:effectLst/>
          </c:spPr>
          <c:marker>
            <c:symbol val="none"/>
          </c:marker>
          <c:cat>
            <c:numRef>
              <c:f>'Table P10'!$A$216:$A$359</c:f>
              <c:numCache>
                <c:formatCode>General</c:formatCode>
                <c:ptCount val="144"/>
                <c:pt idx="0">
                  <c:v>2012</c:v>
                </c:pt>
                <c:pt idx="12">
                  <c:v>2013</c:v>
                </c:pt>
                <c:pt idx="24">
                  <c:v>2014</c:v>
                </c:pt>
                <c:pt idx="36">
                  <c:v>2015</c:v>
                </c:pt>
                <c:pt idx="48">
                  <c:v>2016</c:v>
                </c:pt>
                <c:pt idx="60">
                  <c:v>2017</c:v>
                </c:pt>
                <c:pt idx="72">
                  <c:v>2018</c:v>
                </c:pt>
                <c:pt idx="84">
                  <c:v>2019</c:v>
                </c:pt>
                <c:pt idx="96">
                  <c:v>2020</c:v>
                </c:pt>
                <c:pt idx="107">
                  <c:v>2021</c:v>
                </c:pt>
                <c:pt idx="120">
                  <c:v>2022</c:v>
                </c:pt>
                <c:pt idx="132">
                  <c:v>2023</c:v>
                </c:pt>
              </c:numCache>
            </c:numRef>
          </c:cat>
          <c:val>
            <c:numRef>
              <c:f>'Table P10'!$B$216:$B$359</c:f>
              <c:numCache>
                <c:formatCode>0.000</c:formatCode>
                <c:ptCount val="144"/>
                <c:pt idx="0">
                  <c:v>3.6960000000000002</c:v>
                </c:pt>
                <c:pt idx="1">
                  <c:v>3.4780000000000002</c:v>
                </c:pt>
                <c:pt idx="2">
                  <c:v>3.5619999999999998</c:v>
                </c:pt>
                <c:pt idx="3">
                  <c:v>3.7639999999999998</c:v>
                </c:pt>
                <c:pt idx="4">
                  <c:v>3.7610000000000001</c:v>
                </c:pt>
                <c:pt idx="5">
                  <c:v>3.4990000000000001</c:v>
                </c:pt>
                <c:pt idx="6">
                  <c:v>3.2480000000000002</c:v>
                </c:pt>
                <c:pt idx="7">
                  <c:v>3.0249999999999999</c:v>
                </c:pt>
                <c:pt idx="8">
                  <c:v>3.1619999999999999</c:v>
                </c:pt>
                <c:pt idx="9">
                  <c:v>3.351</c:v>
                </c:pt>
                <c:pt idx="10">
                  <c:v>3.3620000000000001</c:v>
                </c:pt>
                <c:pt idx="11">
                  <c:v>3.516</c:v>
                </c:pt>
                <c:pt idx="12">
                  <c:v>3.6309999999999998</c:v>
                </c:pt>
                <c:pt idx="13">
                  <c:v>3.6509999999999998</c:v>
                </c:pt>
                <c:pt idx="14">
                  <c:v>3.718</c:v>
                </c:pt>
                <c:pt idx="15">
                  <c:v>3.6739999999999999</c:v>
                </c:pt>
                <c:pt idx="16">
                  <c:v>3.4750000000000001</c:v>
                </c:pt>
                <c:pt idx="17">
                  <c:v>3.0939999999999999</c:v>
                </c:pt>
                <c:pt idx="18">
                  <c:v>3.0259999999999998</c:v>
                </c:pt>
                <c:pt idx="19">
                  <c:v>3.016</c:v>
                </c:pt>
                <c:pt idx="20">
                  <c:v>3.0670000000000002</c:v>
                </c:pt>
                <c:pt idx="21">
                  <c:v>3.2410000000000001</c:v>
                </c:pt>
                <c:pt idx="22">
                  <c:v>3.3340000000000001</c:v>
                </c:pt>
                <c:pt idx="23">
                  <c:v>3.41</c:v>
                </c:pt>
                <c:pt idx="24">
                  <c:v>3.5341818181818185</c:v>
                </c:pt>
                <c:pt idx="25">
                  <c:v>3.625</c:v>
                </c:pt>
                <c:pt idx="26">
                  <c:v>3.6135333333333333</c:v>
                </c:pt>
                <c:pt idx="27">
                  <c:v>3.5743749999999999</c:v>
                </c:pt>
                <c:pt idx="28">
                  <c:v>3.3402499999999997</c:v>
                </c:pt>
                <c:pt idx="29">
                  <c:v>3.0155200000000004</c:v>
                </c:pt>
                <c:pt idx="30">
                  <c:v>2.5776538461538463</c:v>
                </c:pt>
                <c:pt idx="31">
                  <c:v>2.0550000000000002</c:v>
                </c:pt>
                <c:pt idx="32">
                  <c:v>1.9742608695652175</c:v>
                </c:pt>
                <c:pt idx="33">
                  <c:v>2.2152173913043485</c:v>
                </c:pt>
                <c:pt idx="34">
                  <c:v>2.3162000000000003</c:v>
                </c:pt>
                <c:pt idx="35">
                  <c:v>2.4786249999999996</c:v>
                </c:pt>
                <c:pt idx="36">
                  <c:v>2.7300434782608698</c:v>
                </c:pt>
                <c:pt idx="37">
                  <c:v>2.8219999999999996</c:v>
                </c:pt>
                <c:pt idx="38">
                  <c:v>2.7831923076923077</c:v>
                </c:pt>
                <c:pt idx="39">
                  <c:v>2.6076800000000002</c:v>
                </c:pt>
                <c:pt idx="40">
                  <c:v>2.4368846153846153</c:v>
                </c:pt>
                <c:pt idx="41">
                  <c:v>2.3333076923076925</c:v>
                </c:pt>
                <c:pt idx="42">
                  <c:v>2.1394347826086952</c:v>
                </c:pt>
                <c:pt idx="43">
                  <c:v>1.9192799999999999</c:v>
                </c:pt>
                <c:pt idx="44">
                  <c:v>1.7577083333333332</c:v>
                </c:pt>
                <c:pt idx="45">
                  <c:v>1.8777307692307692</c:v>
                </c:pt>
                <c:pt idx="46">
                  <c:v>2.0254399999999997</c:v>
                </c:pt>
                <c:pt idx="47">
                  <c:v>2.1889615384615384</c:v>
                </c:pt>
                <c:pt idx="48">
                  <c:v>2.3232000000000004</c:v>
                </c:pt>
                <c:pt idx="49">
                  <c:v>2.3400909090909092</c:v>
                </c:pt>
                <c:pt idx="50">
                  <c:v>2.314884615384615</c:v>
                </c:pt>
                <c:pt idx="51">
                  <c:v>2.3551599999999997</c:v>
                </c:pt>
                <c:pt idx="52">
                  <c:v>2.3752800000000001</c:v>
                </c:pt>
                <c:pt idx="53">
                  <c:v>2.2892400000000008</c:v>
                </c:pt>
                <c:pt idx="54">
                  <c:v>2.1962962962962966</c:v>
                </c:pt>
                <c:pt idx="55">
                  <c:v>2.2864230769230769</c:v>
                </c:pt>
                <c:pt idx="56">
                  <c:v>2.3244347826086953</c:v>
                </c:pt>
                <c:pt idx="57">
                  <c:v>2.3529999999999993</c:v>
                </c:pt>
                <c:pt idx="58">
                  <c:v>2.3655200000000001</c:v>
                </c:pt>
                <c:pt idx="59">
                  <c:v>2.3839423076923079</c:v>
                </c:pt>
                <c:pt idx="60">
                  <c:v>2.3707307692307693</c:v>
                </c:pt>
                <c:pt idx="61">
                  <c:v>2.3330869565217394</c:v>
                </c:pt>
                <c:pt idx="62">
                  <c:v>2.4209259259259261</c:v>
                </c:pt>
                <c:pt idx="63">
                  <c:v>2.6048749999999998</c:v>
                </c:pt>
                <c:pt idx="64">
                  <c:v>2.5957777777777777</c:v>
                </c:pt>
                <c:pt idx="65">
                  <c:v>2.615608695652174</c:v>
                </c:pt>
                <c:pt idx="66">
                  <c:v>2.6082916666666671</c:v>
                </c:pt>
                <c:pt idx="67">
                  <c:v>2.5827599999999999</c:v>
                </c:pt>
                <c:pt idx="68">
                  <c:v>2.6053913043478265</c:v>
                </c:pt>
                <c:pt idx="69">
                  <c:v>2.5869615384615381</c:v>
                </c:pt>
                <c:pt idx="70">
                  <c:v>2.6348846153846148</c:v>
                </c:pt>
                <c:pt idx="71">
                  <c:v>2.8169230769230773</c:v>
                </c:pt>
                <c:pt idx="72">
                  <c:v>2.9458695652173912</c:v>
                </c:pt>
                <c:pt idx="73">
                  <c:v>2.9358846153846154</c:v>
                </c:pt>
                <c:pt idx="74">
                  <c:v>2.9403333333333328</c:v>
                </c:pt>
                <c:pt idx="75">
                  <c:v>2.9572500000000002</c:v>
                </c:pt>
                <c:pt idx="76">
                  <c:v>3.0055199999999997</c:v>
                </c:pt>
                <c:pt idx="77">
                  <c:v>2.9072399999999994</c:v>
                </c:pt>
                <c:pt idx="78">
                  <c:v>2.6222083333333335</c:v>
                </c:pt>
                <c:pt idx="79">
                  <c:v>2.3093461538461542</c:v>
                </c:pt>
                <c:pt idx="80">
                  <c:v>2.2616956521739131</c:v>
                </c:pt>
                <c:pt idx="81">
                  <c:v>2.39872</c:v>
                </c:pt>
                <c:pt idx="82">
                  <c:v>2.702576923076923</c:v>
                </c:pt>
                <c:pt idx="83">
                  <c:v>2.8690000000000002</c:v>
                </c:pt>
                <c:pt idx="84">
                  <c:v>2.8519999999999999</c:v>
                </c:pt>
                <c:pt idx="85">
                  <c:v>2.7989999999999999</c:v>
                </c:pt>
                <c:pt idx="86">
                  <c:v>2.782</c:v>
                </c:pt>
                <c:pt idx="87">
                  <c:v>2.72</c:v>
                </c:pt>
                <c:pt idx="88">
                  <c:v>2.7170000000000001</c:v>
                </c:pt>
                <c:pt idx="89">
                  <c:v>2.7120000000000002</c:v>
                </c:pt>
                <c:pt idx="90">
                  <c:v>2.6480000000000001</c:v>
                </c:pt>
                <c:pt idx="91">
                  <c:v>2.569</c:v>
                </c:pt>
                <c:pt idx="92">
                  <c:v>2.4529999999999998</c:v>
                </c:pt>
                <c:pt idx="93">
                  <c:v>2.3340000000000001</c:v>
                </c:pt>
                <c:pt idx="97">
                  <c:v>2.2200000000000002</c:v>
                </c:pt>
                <c:pt idx="98">
                  <c:v>2.2400000000000002</c:v>
                </c:pt>
                <c:pt idx="99">
                  <c:v>2.25</c:v>
                </c:pt>
                <c:pt idx="100">
                  <c:v>2.2469999999999999</c:v>
                </c:pt>
                <c:pt idx="101">
                  <c:v>2.2280000000000002</c:v>
                </c:pt>
                <c:pt idx="102">
                  <c:v>2.23</c:v>
                </c:pt>
                <c:pt idx="103">
                  <c:v>2.294</c:v>
                </c:pt>
                <c:pt idx="104">
                  <c:v>2.3919999999999999</c:v>
                </c:pt>
                <c:pt idx="105">
                  <c:v>2.67</c:v>
                </c:pt>
                <c:pt idx="106">
                  <c:v>2.7440000000000002</c:v>
                </c:pt>
                <c:pt idx="107">
                  <c:v>2.8929999999999998</c:v>
                </c:pt>
                <c:pt idx="108">
                  <c:v>2.984</c:v>
                </c:pt>
                <c:pt idx="109">
                  <c:v>3.1949999999999998</c:v>
                </c:pt>
                <c:pt idx="110">
                  <c:v>3.3170000000000002</c:v>
                </c:pt>
                <c:pt idx="111">
                  <c:v>3.3130000000000002</c:v>
                </c:pt>
                <c:pt idx="112">
                  <c:v>3.3919999999999999</c:v>
                </c:pt>
                <c:pt idx="113">
                  <c:v>3.4089999999999998</c:v>
                </c:pt>
                <c:pt idx="114">
                  <c:v>3.3889999999999998</c:v>
                </c:pt>
                <c:pt idx="115">
                  <c:v>3.3820000000000001</c:v>
                </c:pt>
                <c:pt idx="116">
                  <c:v>3.4380000000000002</c:v>
                </c:pt>
                <c:pt idx="117">
                  <c:v>4.0140000000000002</c:v>
                </c:pt>
                <c:pt idx="118">
                  <c:v>4.0369999999999999</c:v>
                </c:pt>
                <c:pt idx="119">
                  <c:v>4.2779999999999996</c:v>
                </c:pt>
                <c:pt idx="120">
                  <c:v>5.0140000000000002</c:v>
                </c:pt>
                <c:pt idx="121">
                  <c:v>4.7960000000000003</c:v>
                </c:pt>
                <c:pt idx="122">
                  <c:v>3.956</c:v>
                </c:pt>
                <c:pt idx="123">
                  <c:v>3.9340000000000002</c:v>
                </c:pt>
                <c:pt idx="124">
                  <c:v>4.0620000000000003</c:v>
                </c:pt>
                <c:pt idx="125">
                  <c:v>3.8580000000000001</c:v>
                </c:pt>
                <c:pt idx="126">
                  <c:v>3.093</c:v>
                </c:pt>
                <c:pt idx="127" formatCode="General">
                  <c:v>3.04</c:v>
                </c:pt>
                <c:pt idx="128" formatCode="General">
                  <c:v>3.2749999999999999</c:v>
                </c:pt>
                <c:pt idx="129" formatCode="General">
                  <c:v>3.2570000000000001</c:v>
                </c:pt>
                <c:pt idx="130" formatCode="General">
                  <c:v>3.4260000000000002</c:v>
                </c:pt>
                <c:pt idx="131" formatCode="General">
                  <c:v>3.488</c:v>
                </c:pt>
                <c:pt idx="132" formatCode="General">
                  <c:v>3.6970000000000001</c:v>
                </c:pt>
                <c:pt idx="133" formatCode="General">
                  <c:v>3.7149999999999999</c:v>
                </c:pt>
                <c:pt idx="134">
                  <c:v>3.8620000000000001</c:v>
                </c:pt>
                <c:pt idx="135">
                  <c:v>4.2039999999999997</c:v>
                </c:pt>
                <c:pt idx="136">
                  <c:v>3.9340000000000002</c:v>
                </c:pt>
                <c:pt idx="137">
                  <c:v>3.3450000000000002</c:v>
                </c:pt>
                <c:pt idx="138">
                  <c:v>3.0190000000000001</c:v>
                </c:pt>
                <c:pt idx="139">
                  <c:v>2.9009999999999998</c:v>
                </c:pt>
                <c:pt idx="140">
                  <c:v>3.0859999999999999</c:v>
                </c:pt>
                <c:pt idx="141">
                  <c:v>3.4329999999999998</c:v>
                </c:pt>
                <c:pt idx="142">
                  <c:v>3.5960000000000001</c:v>
                </c:pt>
                <c:pt idx="143">
                  <c:v>3.4889999999999999</c:v>
                </c:pt>
              </c:numCache>
            </c:numRef>
          </c:val>
          <c:smooth val="0"/>
          <c:extLst>
            <c:ext xmlns:c16="http://schemas.microsoft.com/office/drawing/2014/chart" uri="{C3380CC4-5D6E-409C-BE32-E72D297353CC}">
              <c16:uniqueId val="{00000004-7E8E-4E1B-84C9-410EDA79222D}"/>
            </c:ext>
          </c:extLst>
        </c:ser>
        <c:ser>
          <c:idx val="1"/>
          <c:order val="1"/>
          <c:tx>
            <c:v>Diesel</c:v>
          </c:tx>
          <c:spPr>
            <a:ln w="28575" cap="rnd">
              <a:solidFill>
                <a:schemeClr val="accent2"/>
              </a:solidFill>
              <a:round/>
            </a:ln>
            <a:effectLst/>
          </c:spPr>
          <c:marker>
            <c:symbol val="none"/>
          </c:marker>
          <c:cat>
            <c:numRef>
              <c:f>'Table P10'!$A$216:$A$359</c:f>
              <c:numCache>
                <c:formatCode>General</c:formatCode>
                <c:ptCount val="144"/>
                <c:pt idx="0">
                  <c:v>2012</c:v>
                </c:pt>
                <c:pt idx="12">
                  <c:v>2013</c:v>
                </c:pt>
                <c:pt idx="24">
                  <c:v>2014</c:v>
                </c:pt>
                <c:pt idx="36">
                  <c:v>2015</c:v>
                </c:pt>
                <c:pt idx="48">
                  <c:v>2016</c:v>
                </c:pt>
                <c:pt idx="60">
                  <c:v>2017</c:v>
                </c:pt>
                <c:pt idx="72">
                  <c:v>2018</c:v>
                </c:pt>
                <c:pt idx="84">
                  <c:v>2019</c:v>
                </c:pt>
                <c:pt idx="96">
                  <c:v>2020</c:v>
                </c:pt>
                <c:pt idx="107">
                  <c:v>2021</c:v>
                </c:pt>
                <c:pt idx="120">
                  <c:v>2022</c:v>
                </c:pt>
                <c:pt idx="132">
                  <c:v>2023</c:v>
                </c:pt>
              </c:numCache>
            </c:numRef>
          </c:cat>
          <c:val>
            <c:numRef>
              <c:f>'Table P10'!$C$216:$C$359</c:f>
              <c:numCache>
                <c:formatCode>General</c:formatCode>
                <c:ptCount val="144"/>
                <c:pt idx="103">
                  <c:v>2.5979999999999999</c:v>
                </c:pt>
                <c:pt idx="104">
                  <c:v>2.746</c:v>
                </c:pt>
                <c:pt idx="105">
                  <c:v>3.048</c:v>
                </c:pt>
                <c:pt idx="106">
                  <c:v>3.0950000000000002</c:v>
                </c:pt>
                <c:pt idx="107">
                  <c:v>3.145</c:v>
                </c:pt>
                <c:pt idx="108">
                  <c:v>3.222</c:v>
                </c:pt>
                <c:pt idx="109">
                  <c:v>3.3559999999999999</c:v>
                </c:pt>
                <c:pt idx="110">
                  <c:v>3.3809999999999998</c:v>
                </c:pt>
                <c:pt idx="111">
                  <c:v>3.391</c:v>
                </c:pt>
                <c:pt idx="112">
                  <c:v>3.6269999999999998</c:v>
                </c:pt>
                <c:pt idx="113">
                  <c:v>3.7189999999999999</c:v>
                </c:pt>
                <c:pt idx="114">
                  <c:v>3.7320000000000002</c:v>
                </c:pt>
                <c:pt idx="115">
                  <c:v>3.7090000000000001</c:v>
                </c:pt>
                <c:pt idx="116">
                  <c:v>3.7530000000000001</c:v>
                </c:pt>
                <c:pt idx="117">
                  <c:v>4.7910000000000004</c:v>
                </c:pt>
                <c:pt idx="118">
                  <c:v>5.0350000000000001</c:v>
                </c:pt>
                <c:pt idx="119">
                  <c:v>5.4960000000000004</c:v>
                </c:pt>
                <c:pt idx="120">
                  <c:v>5.78</c:v>
                </c:pt>
                <c:pt idx="121">
                  <c:v>5.8310000000000004</c:v>
                </c:pt>
                <c:pt idx="122">
                  <c:v>5.0330000000000004</c:v>
                </c:pt>
                <c:pt idx="123">
                  <c:v>4.9169999999999998</c:v>
                </c:pt>
                <c:pt idx="124">
                  <c:v>5.1859999999999999</c:v>
                </c:pt>
                <c:pt idx="125">
                  <c:v>5.36</c:v>
                </c:pt>
                <c:pt idx="126">
                  <c:v>4.5919999999999996</c:v>
                </c:pt>
                <c:pt idx="127">
                  <c:v>4.4020000000000001</c:v>
                </c:pt>
                <c:pt idx="128">
                  <c:v>4.3810000000000002</c:v>
                </c:pt>
                <c:pt idx="129">
                  <c:v>4.1950000000000003</c:v>
                </c:pt>
                <c:pt idx="130">
                  <c:v>4.1070000000000002</c:v>
                </c:pt>
                <c:pt idx="131">
                  <c:v>4.0389999999999997</c:v>
                </c:pt>
                <c:pt idx="132">
                  <c:v>4.1790000000000003</c:v>
                </c:pt>
                <c:pt idx="133">
                  <c:v>4.1109999999999998</c:v>
                </c:pt>
                <c:pt idx="134">
                  <c:v>4.327</c:v>
                </c:pt>
                <c:pt idx="135">
                  <c:v>4.6520000000000001</c:v>
                </c:pt>
                <c:pt idx="136" formatCode="0.000">
                  <c:v>4.5999999999999996</c:v>
                </c:pt>
                <c:pt idx="137">
                  <c:v>4.3360000000000003</c:v>
                </c:pt>
                <c:pt idx="138">
                  <c:v>3.74</c:v>
                </c:pt>
                <c:pt idx="139">
                  <c:v>3.63</c:v>
                </c:pt>
                <c:pt idx="140">
                  <c:v>3.6859999999999999</c:v>
                </c:pt>
                <c:pt idx="141">
                  <c:v>3.9159999999999999</c:v>
                </c:pt>
                <c:pt idx="142">
                  <c:v>4.0469999999999997</c:v>
                </c:pt>
                <c:pt idx="143">
                  <c:v>3.9289999999999998</c:v>
                </c:pt>
              </c:numCache>
            </c:numRef>
          </c:val>
          <c:smooth val="0"/>
          <c:extLst>
            <c:ext xmlns:c16="http://schemas.microsoft.com/office/drawing/2014/chart" uri="{C3380CC4-5D6E-409C-BE32-E72D297353CC}">
              <c16:uniqueId val="{00000000-3A69-4AB6-8F20-40316C4F6445}"/>
            </c:ext>
          </c:extLst>
        </c:ser>
        <c:dLbls>
          <c:showLegendKey val="0"/>
          <c:showVal val="0"/>
          <c:showCatName val="0"/>
          <c:showSerName val="0"/>
          <c:showPercent val="0"/>
          <c:showBubbleSize val="0"/>
        </c:dLbls>
        <c:smooth val="0"/>
        <c:axId val="581866000"/>
        <c:axId val="581866984"/>
      </c:lineChart>
      <c:catAx>
        <c:axId val="58186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984"/>
        <c:crosses val="autoZero"/>
        <c:auto val="1"/>
        <c:lblAlgn val="ctr"/>
        <c:lblOffset val="100"/>
        <c:noMultiLvlLbl val="0"/>
      </c:catAx>
      <c:valAx>
        <c:axId val="581866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per gallon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866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14</xdr:col>
      <xdr:colOff>161474</xdr:colOff>
      <xdr:row>3</xdr:row>
      <xdr:rowOff>55923</xdr:rowOff>
    </xdr:from>
    <xdr:to>
      <xdr:col>29</xdr:col>
      <xdr:colOff>44934</xdr:colOff>
      <xdr:row>30</xdr:row>
      <xdr:rowOff>20731</xdr:rowOff>
    </xdr:to>
    <xdr:graphicFrame macro="">
      <xdr:nvGraphicFramePr>
        <xdr:cNvPr id="2" name="Chart 1">
          <a:extLst>
            <a:ext uri="{FF2B5EF4-FFF2-40B4-BE49-F238E27FC236}">
              <a16:creationId xmlns:a16="http://schemas.microsoft.com/office/drawing/2014/main" id="{25CC7A7D-4EFD-480D-A370-33A5EE7B4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193040</xdr:colOff>
      <xdr:row>32</xdr:row>
      <xdr:rowOff>40640</xdr:rowOff>
    </xdr:from>
    <xdr:to>
      <xdr:col>29</xdr:col>
      <xdr:colOff>115707</xdr:colOff>
      <xdr:row>66</xdr:row>
      <xdr:rowOff>171291</xdr:rowOff>
    </xdr:to>
    <xdr:pic>
      <xdr:nvPicPr>
        <xdr:cNvPr id="3" name="Picture 2">
          <a:extLst>
            <a:ext uri="{FF2B5EF4-FFF2-40B4-BE49-F238E27FC236}">
              <a16:creationId xmlns:a16="http://schemas.microsoft.com/office/drawing/2014/main" id="{8C524F91-B30C-206C-2EDB-E35D25D5C480}"/>
            </a:ext>
          </a:extLst>
        </xdr:cNvPr>
        <xdr:cNvPicPr>
          <a:picLocks noChangeAspect="1"/>
        </xdr:cNvPicPr>
      </xdr:nvPicPr>
      <xdr:blipFill>
        <a:blip xmlns:r="http://schemas.openxmlformats.org/officeDocument/2006/relationships" r:embed="rId2"/>
        <a:stretch>
          <a:fillRect/>
        </a:stretch>
      </xdr:blipFill>
      <xdr:spPr>
        <a:xfrm>
          <a:off x="10779760" y="6136640"/>
          <a:ext cx="9066667" cy="63523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600074</xdr:colOff>
      <xdr:row>2</xdr:row>
      <xdr:rowOff>129541</xdr:rowOff>
    </xdr:from>
    <xdr:to>
      <xdr:col>21</xdr:col>
      <xdr:colOff>99060</xdr:colOff>
      <xdr:row>31</xdr:row>
      <xdr:rowOff>165735</xdr:rowOff>
    </xdr:to>
    <xdr:graphicFrame macro="">
      <xdr:nvGraphicFramePr>
        <xdr:cNvPr id="2" name="Chart 1">
          <a:extLst>
            <a:ext uri="{FF2B5EF4-FFF2-40B4-BE49-F238E27FC236}">
              <a16:creationId xmlns:a16="http://schemas.microsoft.com/office/drawing/2014/main" id="{27FB986C-8EB4-4186-B75F-A6EE1FA07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26668</xdr:colOff>
      <xdr:row>1</xdr:row>
      <xdr:rowOff>156210</xdr:rowOff>
    </xdr:from>
    <xdr:to>
      <xdr:col>23</xdr:col>
      <xdr:colOff>3810</xdr:colOff>
      <xdr:row>26</xdr:row>
      <xdr:rowOff>160020</xdr:rowOff>
    </xdr:to>
    <xdr:graphicFrame macro="">
      <xdr:nvGraphicFramePr>
        <xdr:cNvPr id="2" name="Chart 1">
          <a:extLst>
            <a:ext uri="{FF2B5EF4-FFF2-40B4-BE49-F238E27FC236}">
              <a16:creationId xmlns:a16="http://schemas.microsoft.com/office/drawing/2014/main" id="{009F5E6D-DE33-4486-9BBB-DD3E88C813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419100</xdr:colOff>
      <xdr:row>2</xdr:row>
      <xdr:rowOff>1</xdr:rowOff>
    </xdr:from>
    <xdr:to>
      <xdr:col>27</xdr:col>
      <xdr:colOff>552450</xdr:colOff>
      <xdr:row>19</xdr:row>
      <xdr:rowOff>133350</xdr:rowOff>
    </xdr:to>
    <xdr:graphicFrame macro="">
      <xdr:nvGraphicFramePr>
        <xdr:cNvPr id="4" name="Chart 3">
          <a:extLst>
            <a:ext uri="{FF2B5EF4-FFF2-40B4-BE49-F238E27FC236}">
              <a16:creationId xmlns:a16="http://schemas.microsoft.com/office/drawing/2014/main" id="{B4FAC95A-579F-42E1-8DBC-10E63FE933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0</xdr:colOff>
      <xdr:row>25</xdr:row>
      <xdr:rowOff>22861</xdr:rowOff>
    </xdr:from>
    <xdr:to>
      <xdr:col>25</xdr:col>
      <xdr:colOff>317361</xdr:colOff>
      <xdr:row>36</xdr:row>
      <xdr:rowOff>160021</xdr:rowOff>
    </xdr:to>
    <xdr:pic>
      <xdr:nvPicPr>
        <xdr:cNvPr id="5" name="Picture 4">
          <a:extLst>
            <a:ext uri="{FF2B5EF4-FFF2-40B4-BE49-F238E27FC236}">
              <a16:creationId xmlns:a16="http://schemas.microsoft.com/office/drawing/2014/main" id="{646A69EC-04E2-6C1B-63EB-75FCDA2791CC}"/>
            </a:ext>
          </a:extLst>
        </xdr:cNvPr>
        <xdr:cNvPicPr>
          <a:picLocks noChangeAspect="1"/>
        </xdr:cNvPicPr>
      </xdr:nvPicPr>
      <xdr:blipFill>
        <a:blip xmlns:r="http://schemas.openxmlformats.org/officeDocument/2006/relationships" r:embed="rId2"/>
        <a:stretch>
          <a:fillRect/>
        </a:stretch>
      </xdr:blipFill>
      <xdr:spPr>
        <a:xfrm>
          <a:off x="10927080" y="4770121"/>
          <a:ext cx="3974961" cy="2148840"/>
        </a:xfrm>
        <a:prstGeom prst="rect">
          <a:avLst/>
        </a:prstGeom>
      </xdr:spPr>
    </xdr:pic>
    <xdr:clientData/>
  </xdr:twoCellAnchor>
  <xdr:twoCellAnchor editAs="oneCell">
    <xdr:from>
      <xdr:col>27</xdr:col>
      <xdr:colOff>7620</xdr:colOff>
      <xdr:row>25</xdr:row>
      <xdr:rowOff>30480</xdr:rowOff>
    </xdr:from>
    <xdr:to>
      <xdr:col>32</xdr:col>
      <xdr:colOff>464820</xdr:colOff>
      <xdr:row>37</xdr:row>
      <xdr:rowOff>16389</xdr:rowOff>
    </xdr:to>
    <xdr:pic>
      <xdr:nvPicPr>
        <xdr:cNvPr id="6" name="Picture 5">
          <a:extLst>
            <a:ext uri="{FF2B5EF4-FFF2-40B4-BE49-F238E27FC236}">
              <a16:creationId xmlns:a16="http://schemas.microsoft.com/office/drawing/2014/main" id="{8C87345B-3956-8CDC-7FBC-3175AD0FB8D5}"/>
            </a:ext>
          </a:extLst>
        </xdr:cNvPr>
        <xdr:cNvPicPr>
          <a:picLocks noChangeAspect="1"/>
        </xdr:cNvPicPr>
      </xdr:nvPicPr>
      <xdr:blipFill>
        <a:blip xmlns:r="http://schemas.openxmlformats.org/officeDocument/2006/relationships" r:embed="rId3"/>
        <a:stretch>
          <a:fillRect/>
        </a:stretch>
      </xdr:blipFill>
      <xdr:spPr>
        <a:xfrm>
          <a:off x="15811500" y="4777740"/>
          <a:ext cx="3589020" cy="2180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38100</xdr:colOff>
      <xdr:row>5</xdr:row>
      <xdr:rowOff>31432</xdr:rowOff>
    </xdr:from>
    <xdr:to>
      <xdr:col>22</xdr:col>
      <xdr:colOff>304800</xdr:colOff>
      <xdr:row>25</xdr:row>
      <xdr:rowOff>160020</xdr:rowOff>
    </xdr:to>
    <xdr:graphicFrame macro="">
      <xdr:nvGraphicFramePr>
        <xdr:cNvPr id="2" name="Chart 1">
          <a:extLst>
            <a:ext uri="{FF2B5EF4-FFF2-40B4-BE49-F238E27FC236}">
              <a16:creationId xmlns:a16="http://schemas.microsoft.com/office/drawing/2014/main" id="{2707E95D-1868-40D9-A623-4AE48BAB0B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22860</xdr:colOff>
      <xdr:row>28</xdr:row>
      <xdr:rowOff>20702</xdr:rowOff>
    </xdr:from>
    <xdr:to>
      <xdr:col>23</xdr:col>
      <xdr:colOff>370314</xdr:colOff>
      <xdr:row>41</xdr:row>
      <xdr:rowOff>18699</xdr:rowOff>
    </xdr:to>
    <xdr:pic>
      <xdr:nvPicPr>
        <xdr:cNvPr id="3" name="Picture 2">
          <a:extLst>
            <a:ext uri="{FF2B5EF4-FFF2-40B4-BE49-F238E27FC236}">
              <a16:creationId xmlns:a16="http://schemas.microsoft.com/office/drawing/2014/main" id="{E9F117A6-AC50-8EC1-4B20-2ABE44D65302}"/>
            </a:ext>
          </a:extLst>
        </xdr:cNvPr>
        <xdr:cNvPicPr>
          <a:picLocks noChangeAspect="1"/>
        </xdr:cNvPicPr>
      </xdr:nvPicPr>
      <xdr:blipFill>
        <a:blip xmlns:r="http://schemas.openxmlformats.org/officeDocument/2006/relationships" r:embed="rId2"/>
        <a:stretch>
          <a:fillRect/>
        </a:stretch>
      </xdr:blipFill>
      <xdr:spPr>
        <a:xfrm>
          <a:off x="7117080" y="4867022"/>
          <a:ext cx="7220694" cy="21773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600074</xdr:colOff>
      <xdr:row>4</xdr:row>
      <xdr:rowOff>3808</xdr:rowOff>
    </xdr:from>
    <xdr:to>
      <xdr:col>20</xdr:col>
      <xdr:colOff>205740</xdr:colOff>
      <xdr:row>29</xdr:row>
      <xdr:rowOff>53339</xdr:rowOff>
    </xdr:to>
    <xdr:graphicFrame macro="">
      <xdr:nvGraphicFramePr>
        <xdr:cNvPr id="2" name="Chart 1">
          <a:extLst>
            <a:ext uri="{FF2B5EF4-FFF2-40B4-BE49-F238E27FC236}">
              <a16:creationId xmlns:a16="http://schemas.microsoft.com/office/drawing/2014/main" id="{FE322A99-A153-49CE-87F7-648CB09E5E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411480</xdr:colOff>
      <xdr:row>2</xdr:row>
      <xdr:rowOff>521970</xdr:rowOff>
    </xdr:from>
    <xdr:to>
      <xdr:col>17</xdr:col>
      <xdr:colOff>541020</xdr:colOff>
      <xdr:row>27</xdr:row>
      <xdr:rowOff>129540</xdr:rowOff>
    </xdr:to>
    <xdr:graphicFrame macro="">
      <xdr:nvGraphicFramePr>
        <xdr:cNvPr id="2" name="Chart 1">
          <a:extLst>
            <a:ext uri="{FF2B5EF4-FFF2-40B4-BE49-F238E27FC236}">
              <a16:creationId xmlns:a16="http://schemas.microsoft.com/office/drawing/2014/main" id="{3C89F089-2D52-D0CA-36C5-E015E4E57D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411480</xdr:colOff>
      <xdr:row>2</xdr:row>
      <xdr:rowOff>521970</xdr:rowOff>
    </xdr:from>
    <xdr:to>
      <xdr:col>20</xdr:col>
      <xdr:colOff>510540</xdr:colOff>
      <xdr:row>29</xdr:row>
      <xdr:rowOff>129540</xdr:rowOff>
    </xdr:to>
    <xdr:graphicFrame macro="">
      <xdr:nvGraphicFramePr>
        <xdr:cNvPr id="2" name="Chart 1">
          <a:extLst>
            <a:ext uri="{FF2B5EF4-FFF2-40B4-BE49-F238E27FC236}">
              <a16:creationId xmlns:a16="http://schemas.microsoft.com/office/drawing/2014/main" id="{4DD58A7D-0CB4-4BDE-8763-C3D79385B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190500</xdr:colOff>
      <xdr:row>3</xdr:row>
      <xdr:rowOff>66674</xdr:rowOff>
    </xdr:from>
    <xdr:to>
      <xdr:col>24</xdr:col>
      <xdr:colOff>571500</xdr:colOff>
      <xdr:row>22</xdr:row>
      <xdr:rowOff>133349</xdr:rowOff>
    </xdr:to>
    <xdr:graphicFrame macro="">
      <xdr:nvGraphicFramePr>
        <xdr:cNvPr id="2" name="Chart 1">
          <a:extLst>
            <a:ext uri="{FF2B5EF4-FFF2-40B4-BE49-F238E27FC236}">
              <a16:creationId xmlns:a16="http://schemas.microsoft.com/office/drawing/2014/main" id="{5FA1BC3D-E936-4D3A-8917-C0CEAD54EC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180971</xdr:colOff>
      <xdr:row>23</xdr:row>
      <xdr:rowOff>95249</xdr:rowOff>
    </xdr:from>
    <xdr:to>
      <xdr:col>33</xdr:col>
      <xdr:colOff>85724</xdr:colOff>
      <xdr:row>54</xdr:row>
      <xdr:rowOff>76200</xdr:rowOff>
    </xdr:to>
    <xdr:graphicFrame macro="">
      <xdr:nvGraphicFramePr>
        <xdr:cNvPr id="3" name="Chart 2">
          <a:extLst>
            <a:ext uri="{FF2B5EF4-FFF2-40B4-BE49-F238E27FC236}">
              <a16:creationId xmlns:a16="http://schemas.microsoft.com/office/drawing/2014/main" id="{65316ED0-2F5D-485C-BD8A-23181684C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167638</xdr:colOff>
      <xdr:row>1</xdr:row>
      <xdr:rowOff>41910</xdr:rowOff>
    </xdr:from>
    <xdr:to>
      <xdr:col>25</xdr:col>
      <xdr:colOff>259079</xdr:colOff>
      <xdr:row>23</xdr:row>
      <xdr:rowOff>137160</xdr:rowOff>
    </xdr:to>
    <xdr:graphicFrame macro="">
      <xdr:nvGraphicFramePr>
        <xdr:cNvPr id="5" name="Chart 4">
          <a:extLst>
            <a:ext uri="{FF2B5EF4-FFF2-40B4-BE49-F238E27FC236}">
              <a16:creationId xmlns:a16="http://schemas.microsoft.com/office/drawing/2014/main" id="{1AAC1A0F-59A3-479A-A05E-7B7FE58C4D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582929</xdr:colOff>
      <xdr:row>27</xdr:row>
      <xdr:rowOff>57150</xdr:rowOff>
    </xdr:from>
    <xdr:to>
      <xdr:col>26</xdr:col>
      <xdr:colOff>556259</xdr:colOff>
      <xdr:row>58</xdr:row>
      <xdr:rowOff>117367</xdr:rowOff>
    </xdr:to>
    <xdr:pic>
      <xdr:nvPicPr>
        <xdr:cNvPr id="2" name="Picture 1">
          <a:extLst>
            <a:ext uri="{FF2B5EF4-FFF2-40B4-BE49-F238E27FC236}">
              <a16:creationId xmlns:a16="http://schemas.microsoft.com/office/drawing/2014/main" id="{7404B925-7907-CE5F-5542-01D411F63A23}"/>
            </a:ext>
          </a:extLst>
        </xdr:cNvPr>
        <xdr:cNvPicPr>
          <a:picLocks noChangeAspect="1"/>
        </xdr:cNvPicPr>
      </xdr:nvPicPr>
      <xdr:blipFill>
        <a:blip xmlns:r="http://schemas.openxmlformats.org/officeDocument/2006/relationships" r:embed="rId2"/>
        <a:stretch>
          <a:fillRect/>
        </a:stretch>
      </xdr:blipFill>
      <xdr:spPr>
        <a:xfrm>
          <a:off x="7821929" y="6496050"/>
          <a:ext cx="9113520" cy="567044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vagian, Alexandria" id="{CFD4B007-CF3C-43CE-B09F-49E8343A5264}" userId="S::CBA664@mt.gov::29f6dfcb-9cca-4999-842b-ef01765a618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63" dT="2024-12-16T21:42:57.23" personId="{CFD4B007-CF3C-43CE-B09F-49E8343A5264}" id="{83B22189-78D0-4FD7-BD6F-72C92BF9A8C1}">
    <text xml:space="preserve">OPTCP matches historical values before 2017. let me know if I should replace from 2017 onward as follows: 2925, 2866, 3039, 3054, 2927, 2786. </text>
  </threadedComment>
  <threadedComment ref="L66" dT="2024-12-16T21:31:20.39" personId="{CFD4B007-CF3C-43CE-B09F-49E8343A5264}" id="{01F84E75-B6F2-4C22-A5CC-6BFA05606467}">
    <text xml:space="preserve">
POTCP is not an abbreviation anymore. There is OPTCP: Other petroleum products total consumption. But, its values don't match up with historical. 
</text>
  </threadedComment>
  <threadedComment ref="A73" dT="2024-12-16T21:44:44.47" personId="{CFD4B007-CF3C-43CE-B09F-49E8343A5264}" id="{4D2BB1B2-430B-45D8-AA4F-4D1FC6DF7C1B}">
    <text>Oops did not see this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4-12-16T21:46:04.14" personId="{CFD4B007-CF3C-43CE-B09F-49E8343A5264}" id="{1DF5CBA6-0BF6-4D0B-85FB-63FE66E1062D}">
    <text>Is p7 also discontinued?</text>
  </threadedComment>
</ThreadedComments>
</file>

<file path=xl/threadedComments/threadedComment3.xml><?xml version="1.0" encoding="utf-8"?>
<ThreadedComments xmlns="http://schemas.microsoft.com/office/spreadsheetml/2018/threadedcomments" xmlns:x="http://schemas.openxmlformats.org/spreadsheetml/2006/main">
  <threadedComment ref="J1" dT="2024-12-16T22:36:22.35" personId="{CFD4B007-CF3C-43CE-B09F-49E8343A5264}" id="{7B66478E-E17D-4CFE-A297-F00B433E2C1B}">
    <text>Don't understand how the data is being selected in this chart, so I'm not going to touch it</text>
  </threadedComment>
</ThreadedComments>
</file>

<file path=xl/threadedComments/threadedComment4.xml><?xml version="1.0" encoding="utf-8"?>
<ThreadedComments xmlns="http://schemas.microsoft.com/office/spreadsheetml/2018/threadedcomments" xmlns:x="http://schemas.openxmlformats.org/spreadsheetml/2006/main">
  <threadedComment ref="A51" dT="2024-12-16T22:47:00.57" personId="{CFD4B007-CF3C-43CE-B09F-49E8343A5264}" id="{30377AD5-8FEE-4BAB-AA79-CAC29D0DEED7}">
    <text xml:space="preserve">Did you contact someone to get this information? I am having a hard time finding it.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9"/>
  <sheetViews>
    <sheetView tabSelected="1" zoomScale="75" zoomScaleNormal="75" workbookViewId="0">
      <pane ySplit="3" topLeftCell="A4" activePane="bottomLeft" state="frozen"/>
      <selection pane="bottomLeft"/>
    </sheetView>
  </sheetViews>
  <sheetFormatPr defaultRowHeight="14.4" x14ac:dyDescent="0.3"/>
  <cols>
    <col min="5" max="5" width="15.5546875" customWidth="1"/>
    <col min="6" max="6" width="15.77734375" customWidth="1"/>
    <col min="7" max="7" width="10.88671875" customWidth="1"/>
    <col min="8" max="8" width="10.6640625" customWidth="1"/>
    <col min="9" max="9" width="10.33203125" customWidth="1"/>
    <col min="10" max="10" width="10" customWidth="1"/>
    <col min="11" max="11" width="15.5546875" customWidth="1"/>
    <col min="12" max="12" width="15.21875" customWidth="1"/>
    <col min="13" max="13" width="12.109375" customWidth="1"/>
  </cols>
  <sheetData>
    <row r="1" spans="1:13" ht="17.399999999999999" x14ac:dyDescent="0.3">
      <c r="A1" s="9" t="s">
        <v>261</v>
      </c>
      <c r="B1" s="10"/>
      <c r="C1" s="10"/>
      <c r="D1" s="10"/>
      <c r="E1" s="10"/>
      <c r="F1" s="10"/>
      <c r="G1" s="10"/>
      <c r="H1" s="10"/>
      <c r="I1" s="10"/>
      <c r="J1" s="10"/>
      <c r="K1" s="1"/>
      <c r="L1" s="1"/>
      <c r="M1" s="1"/>
    </row>
    <row r="2" spans="1:13" x14ac:dyDescent="0.3">
      <c r="A2" s="13"/>
      <c r="B2" s="14" t="s">
        <v>0</v>
      </c>
      <c r="C2" s="15"/>
      <c r="D2" s="15"/>
      <c r="E2" s="15"/>
      <c r="F2" s="15"/>
      <c r="G2" s="16"/>
      <c r="H2" s="17" t="s">
        <v>1</v>
      </c>
      <c r="I2" s="18"/>
      <c r="J2" s="18"/>
      <c r="K2" s="18"/>
      <c r="L2" s="18"/>
      <c r="M2" s="19"/>
    </row>
    <row r="3" spans="1:13" ht="26.4" x14ac:dyDescent="0.3">
      <c r="A3" s="2" t="s">
        <v>2</v>
      </c>
      <c r="B3" s="2" t="s">
        <v>3</v>
      </c>
      <c r="C3" s="3" t="s">
        <v>4</v>
      </c>
      <c r="D3" s="3" t="s">
        <v>5</v>
      </c>
      <c r="E3" s="3" t="s">
        <v>6</v>
      </c>
      <c r="F3" s="3" t="s">
        <v>7</v>
      </c>
      <c r="G3" s="3" t="s">
        <v>8</v>
      </c>
      <c r="H3" s="2" t="s">
        <v>3</v>
      </c>
      <c r="I3" s="3" t="s">
        <v>4</v>
      </c>
      <c r="J3" s="3" t="s">
        <v>5</v>
      </c>
      <c r="K3" s="3" t="s">
        <v>6</v>
      </c>
      <c r="L3" s="3" t="s">
        <v>7</v>
      </c>
      <c r="M3" s="20" t="s">
        <v>9</v>
      </c>
    </row>
    <row r="4" spans="1:13" x14ac:dyDescent="0.3">
      <c r="A4" s="21">
        <v>1960</v>
      </c>
      <c r="B4" s="4">
        <v>4.2</v>
      </c>
      <c r="C4" s="5">
        <v>52.3</v>
      </c>
      <c r="D4" s="5">
        <v>88.1</v>
      </c>
      <c r="E4" s="5">
        <v>93.9</v>
      </c>
      <c r="F4" s="11"/>
      <c r="G4" s="5">
        <v>22.3</v>
      </c>
      <c r="H4" s="6">
        <v>4332218</v>
      </c>
      <c r="I4" s="12">
        <v>5780420</v>
      </c>
      <c r="J4" s="12">
        <v>3087871</v>
      </c>
      <c r="K4" s="12">
        <v>17039406</v>
      </c>
      <c r="L4" s="11"/>
      <c r="M4" s="22">
        <v>30239915</v>
      </c>
    </row>
    <row r="5" spans="1:13" x14ac:dyDescent="0.3">
      <c r="A5" s="21">
        <v>1961</v>
      </c>
      <c r="B5" s="4">
        <v>4.7</v>
      </c>
      <c r="C5" s="5">
        <v>53.8</v>
      </c>
      <c r="D5" s="5">
        <v>97.9</v>
      </c>
      <c r="E5" s="5">
        <v>89.3</v>
      </c>
      <c r="F5" s="11"/>
      <c r="G5" s="5">
        <v>25</v>
      </c>
      <c r="H5" s="6">
        <v>4211017</v>
      </c>
      <c r="I5" s="12">
        <v>6367524</v>
      </c>
      <c r="J5" s="12">
        <v>2895587</v>
      </c>
      <c r="K5" s="12">
        <v>17431916</v>
      </c>
      <c r="L5" s="11"/>
      <c r="M5" s="22">
        <v>30906044</v>
      </c>
    </row>
    <row r="6" spans="1:13" x14ac:dyDescent="0.3">
      <c r="A6" s="21">
        <v>1962</v>
      </c>
      <c r="B6" s="4">
        <v>4.5</v>
      </c>
      <c r="C6" s="5">
        <v>43.4</v>
      </c>
      <c r="D6" s="5">
        <v>119.9</v>
      </c>
      <c r="E6" s="5">
        <v>76.3</v>
      </c>
      <c r="F6" s="11"/>
      <c r="G6" s="5">
        <v>23.5</v>
      </c>
      <c r="H6" s="6">
        <v>4252304</v>
      </c>
      <c r="I6" s="12">
        <v>5279163</v>
      </c>
      <c r="J6" s="12">
        <v>3851672</v>
      </c>
      <c r="K6" s="12">
        <v>18264368</v>
      </c>
      <c r="L6" s="11"/>
      <c r="M6" s="22">
        <v>31647507</v>
      </c>
    </row>
    <row r="7" spans="1:13" x14ac:dyDescent="0.3">
      <c r="A7" s="21">
        <v>1963</v>
      </c>
      <c r="B7" s="4">
        <v>4.9000000000000004</v>
      </c>
      <c r="C7" s="5">
        <v>34.799999999999997</v>
      </c>
      <c r="D7" s="5">
        <v>113.4</v>
      </c>
      <c r="E7" s="5">
        <v>74.400000000000006</v>
      </c>
      <c r="F7" s="11"/>
      <c r="G7" s="5">
        <v>23.2</v>
      </c>
      <c r="H7" s="6">
        <v>4530510</v>
      </c>
      <c r="I7" s="12">
        <v>3950490</v>
      </c>
      <c r="J7" s="12">
        <v>3383587</v>
      </c>
      <c r="K7" s="12">
        <v>19005066</v>
      </c>
      <c r="L7" s="11"/>
      <c r="M7" s="22">
        <v>30869653</v>
      </c>
    </row>
    <row r="8" spans="1:13" x14ac:dyDescent="0.3">
      <c r="A8" s="21">
        <v>1964</v>
      </c>
      <c r="B8" s="4">
        <v>7.4</v>
      </c>
      <c r="C8" s="5">
        <v>28.8</v>
      </c>
      <c r="D8" s="5">
        <v>115.1</v>
      </c>
      <c r="E8" s="5">
        <v>65.7</v>
      </c>
      <c r="F8" s="11"/>
      <c r="G8" s="5">
        <v>25.2</v>
      </c>
      <c r="H8" s="6">
        <v>5705948</v>
      </c>
      <c r="I8" s="12">
        <v>3269768</v>
      </c>
      <c r="J8" s="12">
        <v>3699927</v>
      </c>
      <c r="K8" s="12">
        <v>17971855</v>
      </c>
      <c r="L8" s="11"/>
      <c r="M8" s="22">
        <v>30647498</v>
      </c>
    </row>
    <row r="9" spans="1:13" x14ac:dyDescent="0.3">
      <c r="A9" s="21">
        <v>1965</v>
      </c>
      <c r="B9" s="4">
        <v>7.1</v>
      </c>
      <c r="C9" s="5">
        <v>25.5</v>
      </c>
      <c r="D9" s="5">
        <v>97.6</v>
      </c>
      <c r="E9" s="5">
        <v>70.900000000000006</v>
      </c>
      <c r="F9" s="11"/>
      <c r="G9" s="5">
        <v>23.6</v>
      </c>
      <c r="H9" s="6">
        <v>6826261</v>
      </c>
      <c r="I9" s="12">
        <v>2849923</v>
      </c>
      <c r="J9" s="12">
        <v>3597647</v>
      </c>
      <c r="K9" s="12">
        <v>19504287</v>
      </c>
      <c r="L9" s="11"/>
      <c r="M9" s="22">
        <v>32778118</v>
      </c>
    </row>
    <row r="10" spans="1:13" x14ac:dyDescent="0.3">
      <c r="A10" s="21">
        <v>1966</v>
      </c>
      <c r="B10" s="4">
        <v>9.5</v>
      </c>
      <c r="C10" s="5">
        <v>24.7</v>
      </c>
      <c r="D10" s="5">
        <v>87.7</v>
      </c>
      <c r="E10" s="5">
        <v>73.599999999999994</v>
      </c>
      <c r="F10" s="11"/>
      <c r="G10" s="5">
        <v>27.6</v>
      </c>
      <c r="H10" s="6">
        <v>7991302</v>
      </c>
      <c r="I10" s="12">
        <v>2710194</v>
      </c>
      <c r="J10" s="12">
        <v>3392890</v>
      </c>
      <c r="K10" s="12">
        <v>21285732</v>
      </c>
      <c r="L10" s="11"/>
      <c r="M10" s="22">
        <v>35380118</v>
      </c>
    </row>
    <row r="11" spans="1:13" x14ac:dyDescent="0.3">
      <c r="A11" s="21">
        <v>1967</v>
      </c>
      <c r="B11" s="4">
        <v>8.8000000000000007</v>
      </c>
      <c r="C11" s="5">
        <v>27.5</v>
      </c>
      <c r="D11" s="5">
        <v>90.7</v>
      </c>
      <c r="E11" s="5">
        <v>69.900000000000006</v>
      </c>
      <c r="F11" s="5">
        <v>70.599999999999994</v>
      </c>
      <c r="G11" s="5">
        <v>28.2</v>
      </c>
      <c r="H11" s="6">
        <v>6758280</v>
      </c>
      <c r="I11" s="12">
        <v>2872604</v>
      </c>
      <c r="J11" s="12">
        <v>3181132</v>
      </c>
      <c r="K11" s="12">
        <v>20475733</v>
      </c>
      <c r="L11" s="12">
        <v>1671277</v>
      </c>
      <c r="M11" s="22">
        <v>34959026</v>
      </c>
    </row>
    <row r="12" spans="1:13" x14ac:dyDescent="0.3">
      <c r="A12" s="21">
        <v>1968</v>
      </c>
      <c r="B12" s="4">
        <v>9.9</v>
      </c>
      <c r="C12" s="5">
        <v>26.4</v>
      </c>
      <c r="D12" s="5">
        <v>79.599999999999994</v>
      </c>
      <c r="E12" s="5">
        <v>67.599999999999994</v>
      </c>
      <c r="F12" s="5">
        <v>138</v>
      </c>
      <c r="G12" s="5">
        <v>39</v>
      </c>
      <c r="H12" s="6">
        <v>6883493</v>
      </c>
      <c r="I12" s="12">
        <v>2728357</v>
      </c>
      <c r="J12" s="12">
        <v>2885272</v>
      </c>
      <c r="K12" s="12">
        <v>19390652</v>
      </c>
      <c r="L12" s="12">
        <v>16572472</v>
      </c>
      <c r="M12" s="22">
        <v>48460246</v>
      </c>
    </row>
    <row r="13" spans="1:13" x14ac:dyDescent="0.3">
      <c r="A13" s="21">
        <v>1969</v>
      </c>
      <c r="B13" s="4">
        <v>11.3</v>
      </c>
      <c r="C13" s="5">
        <v>22.6</v>
      </c>
      <c r="D13" s="5">
        <v>69.5</v>
      </c>
      <c r="E13" s="5">
        <v>66.400000000000006</v>
      </c>
      <c r="F13" s="5">
        <v>91.4</v>
      </c>
      <c r="G13" s="5">
        <v>36.1</v>
      </c>
      <c r="H13" s="6">
        <v>7557966</v>
      </c>
      <c r="I13" s="12">
        <v>2011445</v>
      </c>
      <c r="J13" s="12">
        <v>2739346</v>
      </c>
      <c r="K13" s="12">
        <v>18396618</v>
      </c>
      <c r="L13" s="12">
        <v>13248737</v>
      </c>
      <c r="M13" s="22">
        <v>43954112</v>
      </c>
    </row>
    <row r="14" spans="1:13" x14ac:dyDescent="0.3">
      <c r="A14" s="21">
        <v>1970</v>
      </c>
      <c r="B14" s="4">
        <v>11.6</v>
      </c>
      <c r="C14" s="5">
        <v>26.2</v>
      </c>
      <c r="D14" s="5">
        <v>69.3</v>
      </c>
      <c r="E14" s="5">
        <v>66.8</v>
      </c>
      <c r="F14" s="5">
        <v>57.9</v>
      </c>
      <c r="G14" s="5">
        <v>32.299999999999997</v>
      </c>
      <c r="H14" s="6">
        <v>7680831</v>
      </c>
      <c r="I14" s="12">
        <v>1915273</v>
      </c>
      <c r="J14" s="12">
        <v>2329187</v>
      </c>
      <c r="K14" s="12">
        <v>18110147</v>
      </c>
      <c r="L14" s="12">
        <v>7843259</v>
      </c>
      <c r="M14" s="22">
        <v>37878697</v>
      </c>
    </row>
    <row r="15" spans="1:13" x14ac:dyDescent="0.3">
      <c r="A15" s="21">
        <v>1971</v>
      </c>
      <c r="B15" s="4">
        <v>11.3</v>
      </c>
      <c r="C15" s="5">
        <v>29.4</v>
      </c>
      <c r="D15" s="5">
        <v>57.9</v>
      </c>
      <c r="E15" s="5">
        <v>62.4</v>
      </c>
      <c r="F15" s="5">
        <v>50.9</v>
      </c>
      <c r="G15" s="5">
        <v>30.1</v>
      </c>
      <c r="H15" s="6">
        <v>7292476</v>
      </c>
      <c r="I15" s="12">
        <v>2274124</v>
      </c>
      <c r="J15" s="12">
        <v>2028304</v>
      </c>
      <c r="K15" s="12">
        <v>17042703</v>
      </c>
      <c r="L15" s="12">
        <v>5961116</v>
      </c>
      <c r="M15" s="22">
        <v>34598723</v>
      </c>
    </row>
    <row r="16" spans="1:13" x14ac:dyDescent="0.3">
      <c r="A16" s="21">
        <v>1972</v>
      </c>
      <c r="B16" s="4">
        <v>9.8000000000000007</v>
      </c>
      <c r="C16" s="5">
        <v>34.4</v>
      </c>
      <c r="D16" s="5">
        <v>57.4</v>
      </c>
      <c r="E16" s="5">
        <v>63.3</v>
      </c>
      <c r="F16" s="5">
        <v>65.3</v>
      </c>
      <c r="G16" s="5">
        <v>29.6</v>
      </c>
      <c r="H16" s="6">
        <v>6646908</v>
      </c>
      <c r="I16" s="12">
        <v>2817045</v>
      </c>
      <c r="J16" s="12">
        <v>1742749</v>
      </c>
      <c r="K16" s="12">
        <v>16361771</v>
      </c>
      <c r="L16" s="12">
        <v>6335666</v>
      </c>
      <c r="M16" s="22">
        <v>33904139</v>
      </c>
    </row>
    <row r="17" spans="1:20" x14ac:dyDescent="0.3">
      <c r="A17" s="21">
        <v>1973</v>
      </c>
      <c r="B17" s="4">
        <v>9.5</v>
      </c>
      <c r="C17" s="5">
        <v>36.200000000000003</v>
      </c>
      <c r="D17" s="5">
        <v>50</v>
      </c>
      <c r="E17" s="5">
        <v>60.8</v>
      </c>
      <c r="F17" s="5">
        <v>90.4</v>
      </c>
      <c r="G17" s="5">
        <v>31.7</v>
      </c>
      <c r="H17" s="6">
        <v>5948826</v>
      </c>
      <c r="I17" s="12">
        <v>3238967</v>
      </c>
      <c r="J17" s="12">
        <v>1515088</v>
      </c>
      <c r="K17" s="12">
        <v>15735703</v>
      </c>
      <c r="L17" s="12">
        <v>8181598</v>
      </c>
      <c r="M17" s="22">
        <v>34620182</v>
      </c>
    </row>
    <row r="18" spans="1:20" x14ac:dyDescent="0.3">
      <c r="A18" s="21">
        <v>1974</v>
      </c>
      <c r="B18" s="4">
        <v>8.3000000000000007</v>
      </c>
      <c r="C18" s="5">
        <v>34.200000000000003</v>
      </c>
      <c r="D18" s="5">
        <v>45.6</v>
      </c>
      <c r="E18" s="5">
        <v>57.4</v>
      </c>
      <c r="F18" s="5">
        <v>110.3</v>
      </c>
      <c r="G18" s="5">
        <v>30.5</v>
      </c>
      <c r="H18" s="6">
        <v>5464319</v>
      </c>
      <c r="I18" s="12">
        <v>3334759</v>
      </c>
      <c r="J18" s="12">
        <v>1432528</v>
      </c>
      <c r="K18" s="12">
        <v>14939292</v>
      </c>
      <c r="L18" s="12">
        <v>9383064</v>
      </c>
      <c r="M18" s="22">
        <v>34553962</v>
      </c>
    </row>
    <row r="19" spans="1:20" x14ac:dyDescent="0.3">
      <c r="A19" s="21">
        <v>1975</v>
      </c>
      <c r="B19" s="4">
        <v>6</v>
      </c>
      <c r="C19" s="5">
        <v>35.799999999999997</v>
      </c>
      <c r="D19" s="5">
        <v>36.1</v>
      </c>
      <c r="E19" s="5">
        <v>53.4</v>
      </c>
      <c r="F19" s="5">
        <v>103.2</v>
      </c>
      <c r="G19" s="5">
        <v>26.2</v>
      </c>
      <c r="H19" s="6">
        <v>4551324</v>
      </c>
      <c r="I19" s="12">
        <v>3954024</v>
      </c>
      <c r="J19" s="12">
        <v>1318779</v>
      </c>
      <c r="K19" s="12">
        <v>14312685</v>
      </c>
      <c r="L19" s="12">
        <v>8706862</v>
      </c>
      <c r="M19" s="22">
        <v>32843674</v>
      </c>
    </row>
    <row r="20" spans="1:20" x14ac:dyDescent="0.3">
      <c r="A20" s="21">
        <v>1976</v>
      </c>
      <c r="B20" s="4">
        <v>5.8</v>
      </c>
      <c r="C20" s="5">
        <v>35.200000000000003</v>
      </c>
      <c r="D20" s="5">
        <v>35.1</v>
      </c>
      <c r="E20" s="5">
        <v>53.8</v>
      </c>
      <c r="F20" s="5">
        <v>133.30000000000001</v>
      </c>
      <c r="G20" s="5">
        <v>27.1</v>
      </c>
      <c r="H20" s="6">
        <v>4200539</v>
      </c>
      <c r="I20" s="12">
        <v>4063897</v>
      </c>
      <c r="J20" s="12">
        <v>1246005</v>
      </c>
      <c r="K20" s="12">
        <v>14496380</v>
      </c>
      <c r="L20" s="12">
        <v>8807439</v>
      </c>
      <c r="M20" s="22">
        <v>32814260</v>
      </c>
    </row>
    <row r="21" spans="1:20" x14ac:dyDescent="0.3">
      <c r="A21" s="21">
        <v>1977</v>
      </c>
      <c r="B21" s="4">
        <v>5.6</v>
      </c>
      <c r="C21" s="5">
        <v>29.4</v>
      </c>
      <c r="D21" s="5">
        <v>30.4</v>
      </c>
      <c r="E21" s="5">
        <v>50.8</v>
      </c>
      <c r="F21" s="5">
        <v>140.19999999999999</v>
      </c>
      <c r="G21" s="5">
        <v>26.2</v>
      </c>
      <c r="H21" s="6">
        <v>4060957</v>
      </c>
      <c r="I21" s="12">
        <v>3677361</v>
      </c>
      <c r="J21" s="12">
        <v>1210064</v>
      </c>
      <c r="K21" s="12">
        <v>14621635</v>
      </c>
      <c r="L21" s="12">
        <v>9110037</v>
      </c>
      <c r="M21" s="22">
        <v>32680054</v>
      </c>
    </row>
    <row r="22" spans="1:20" x14ac:dyDescent="0.3">
      <c r="A22" s="21">
        <v>1978</v>
      </c>
      <c r="B22" s="4">
        <v>4.9000000000000004</v>
      </c>
      <c r="C22" s="5">
        <v>26.4</v>
      </c>
      <c r="D22" s="5">
        <v>26.1</v>
      </c>
      <c r="E22" s="5">
        <v>48.9</v>
      </c>
      <c r="F22" s="5">
        <v>117.6</v>
      </c>
      <c r="G22" s="5">
        <v>23.5</v>
      </c>
      <c r="H22" s="6">
        <v>3671322</v>
      </c>
      <c r="I22" s="12">
        <v>3343556</v>
      </c>
      <c r="J22" s="12">
        <v>1095737</v>
      </c>
      <c r="K22" s="12">
        <v>15103853</v>
      </c>
      <c r="L22" s="12">
        <v>7252869</v>
      </c>
      <c r="M22" s="22">
        <v>30467337</v>
      </c>
    </row>
    <row r="23" spans="1:20" x14ac:dyDescent="0.3">
      <c r="A23" s="21">
        <v>1979</v>
      </c>
      <c r="B23" s="4">
        <v>4.5999999999999996</v>
      </c>
      <c r="C23" s="5">
        <v>24.4</v>
      </c>
      <c r="D23" s="5">
        <v>27.7</v>
      </c>
      <c r="E23" s="5">
        <v>51.2</v>
      </c>
      <c r="F23" s="5">
        <v>94.9</v>
      </c>
      <c r="G23" s="5">
        <v>22.9</v>
      </c>
      <c r="H23" s="6">
        <v>3536296</v>
      </c>
      <c r="I23" s="12">
        <v>3029397</v>
      </c>
      <c r="J23" s="12">
        <v>1131798</v>
      </c>
      <c r="K23" s="12">
        <v>16546576</v>
      </c>
      <c r="L23" s="12">
        <v>5713032</v>
      </c>
      <c r="M23" s="22">
        <v>29957099</v>
      </c>
    </row>
    <row r="24" spans="1:20" x14ac:dyDescent="0.3">
      <c r="A24" s="21">
        <v>1980</v>
      </c>
      <c r="B24" s="4">
        <v>4.3</v>
      </c>
      <c r="C24" s="5">
        <v>19.899999999999999</v>
      </c>
      <c r="D24" s="5">
        <v>23.2</v>
      </c>
      <c r="E24" s="5">
        <v>48.7</v>
      </c>
      <c r="F24" s="5">
        <v>86</v>
      </c>
      <c r="G24" s="5">
        <v>21.1</v>
      </c>
      <c r="H24" s="6">
        <v>3516807</v>
      </c>
      <c r="I24" s="12">
        <v>2612091</v>
      </c>
      <c r="J24" s="12">
        <v>1055105</v>
      </c>
      <c r="K24" s="12">
        <v>17739142</v>
      </c>
      <c r="L24" s="12">
        <v>4660659</v>
      </c>
      <c r="M24" s="22">
        <v>29583804</v>
      </c>
    </row>
    <row r="25" spans="1:20" x14ac:dyDescent="0.3">
      <c r="A25" s="21">
        <v>1981</v>
      </c>
      <c r="B25" s="4">
        <v>4.3</v>
      </c>
      <c r="C25" s="5">
        <v>20</v>
      </c>
      <c r="D25" s="5">
        <v>18.899999999999999</v>
      </c>
      <c r="E25" s="5">
        <v>50.6</v>
      </c>
      <c r="F25" s="5">
        <v>59.2</v>
      </c>
      <c r="G25" s="5">
        <v>21</v>
      </c>
      <c r="H25" s="6">
        <v>3605207</v>
      </c>
      <c r="I25" s="12">
        <v>2583690</v>
      </c>
      <c r="J25" s="12">
        <v>910595</v>
      </c>
      <c r="K25" s="12">
        <v>19954159</v>
      </c>
      <c r="L25" s="12">
        <v>3759760</v>
      </c>
      <c r="M25" s="22">
        <v>30813411</v>
      </c>
    </row>
    <row r="26" spans="1:20" x14ac:dyDescent="0.3">
      <c r="A26" s="21">
        <v>1982</v>
      </c>
      <c r="B26" s="4">
        <v>4.0999999999999996</v>
      </c>
      <c r="C26" s="5">
        <v>16.5</v>
      </c>
      <c r="D26" s="5">
        <v>16</v>
      </c>
      <c r="E26" s="5">
        <v>44.2</v>
      </c>
      <c r="F26" s="5">
        <v>38.799999999999997</v>
      </c>
      <c r="G26" s="5">
        <v>19.2</v>
      </c>
      <c r="H26" s="6">
        <v>3680043</v>
      </c>
      <c r="I26" s="12">
        <v>1496895</v>
      </c>
      <c r="J26" s="12">
        <v>806366</v>
      </c>
      <c r="K26" s="12">
        <v>21934760</v>
      </c>
      <c r="L26" s="12">
        <v>2999247</v>
      </c>
      <c r="M26" s="22">
        <v>30917311</v>
      </c>
    </row>
    <row r="27" spans="1:20" x14ac:dyDescent="0.3">
      <c r="A27" s="21">
        <v>1983</v>
      </c>
      <c r="B27" s="4">
        <v>3.7</v>
      </c>
      <c r="C27" s="5">
        <v>14</v>
      </c>
      <c r="D27" s="5">
        <v>14.4</v>
      </c>
      <c r="E27" s="5">
        <v>39.6</v>
      </c>
      <c r="F27" s="5">
        <v>35.1</v>
      </c>
      <c r="G27" s="5">
        <v>16.899999999999999</v>
      </c>
      <c r="H27" s="6">
        <v>3682130</v>
      </c>
      <c r="I27" s="12">
        <v>1467855</v>
      </c>
      <c r="J27" s="12">
        <v>790150</v>
      </c>
      <c r="K27" s="12">
        <v>20877527</v>
      </c>
      <c r="L27" s="12">
        <v>2847618</v>
      </c>
      <c r="M27" s="22">
        <v>29665280</v>
      </c>
    </row>
    <row r="28" spans="1:20" x14ac:dyDescent="0.3">
      <c r="A28" s="21">
        <v>1984</v>
      </c>
      <c r="B28" s="4">
        <v>3.9</v>
      </c>
      <c r="C28" s="5">
        <v>15.9</v>
      </c>
      <c r="D28" s="5">
        <v>15.8</v>
      </c>
      <c r="E28" s="5">
        <v>37.9</v>
      </c>
      <c r="F28" s="5">
        <v>30.4</v>
      </c>
      <c r="G28" s="5">
        <v>17</v>
      </c>
      <c r="H28" s="6">
        <v>3708185</v>
      </c>
      <c r="I28" s="12">
        <v>1709653</v>
      </c>
      <c r="J28" s="12">
        <v>829090</v>
      </c>
      <c r="K28" s="12">
        <v>21449415</v>
      </c>
      <c r="L28" s="12">
        <v>2383476</v>
      </c>
      <c r="M28" s="22">
        <v>30079819</v>
      </c>
    </row>
    <row r="29" spans="1:20" x14ac:dyDescent="0.3">
      <c r="A29" s="21">
        <v>1985</v>
      </c>
      <c r="B29" s="4">
        <v>3.3</v>
      </c>
      <c r="C29" s="5">
        <v>12.3</v>
      </c>
      <c r="D29" s="5">
        <v>16.3</v>
      </c>
      <c r="E29" s="5">
        <v>39.1</v>
      </c>
      <c r="F29" s="5">
        <v>22.1</v>
      </c>
      <c r="G29" s="5">
        <v>16</v>
      </c>
      <c r="H29" s="6">
        <v>3419300</v>
      </c>
      <c r="I29" s="12">
        <v>1868780</v>
      </c>
      <c r="J29" s="12">
        <v>838817</v>
      </c>
      <c r="K29" s="12">
        <v>21979087</v>
      </c>
      <c r="L29" s="12">
        <v>1744433</v>
      </c>
      <c r="M29" s="22">
        <v>29850417</v>
      </c>
    </row>
    <row r="30" spans="1:20" x14ac:dyDescent="0.3">
      <c r="A30" s="21">
        <v>1986</v>
      </c>
      <c r="B30" s="4">
        <v>2.9</v>
      </c>
      <c r="C30" s="5">
        <v>14.4</v>
      </c>
      <c r="D30" s="5">
        <v>24.7</v>
      </c>
      <c r="E30" s="5">
        <v>35.4</v>
      </c>
      <c r="F30" s="5">
        <v>19.5</v>
      </c>
      <c r="G30" s="5">
        <v>14.2</v>
      </c>
      <c r="H30" s="6">
        <v>3220769</v>
      </c>
      <c r="I30" s="12">
        <v>2387266</v>
      </c>
      <c r="J30" s="12">
        <v>722118</v>
      </c>
      <c r="K30" s="12">
        <v>19520103</v>
      </c>
      <c r="L30" s="12">
        <v>1314374</v>
      </c>
      <c r="M30" s="22">
        <v>27164630</v>
      </c>
    </row>
    <row r="31" spans="1:20" x14ac:dyDescent="0.3">
      <c r="A31" s="21">
        <v>1987</v>
      </c>
      <c r="B31" s="4">
        <v>2.9</v>
      </c>
      <c r="C31" s="5">
        <v>13.9</v>
      </c>
      <c r="D31" s="5">
        <v>17.399999999999999</v>
      </c>
      <c r="E31" s="5">
        <v>35.1</v>
      </c>
      <c r="F31" s="5">
        <v>26.2</v>
      </c>
      <c r="G31" s="5">
        <v>14.1</v>
      </c>
      <c r="H31" s="6">
        <v>3040941</v>
      </c>
      <c r="I31" s="12">
        <v>1847551</v>
      </c>
      <c r="J31" s="12">
        <v>827229</v>
      </c>
      <c r="K31" s="12">
        <v>18319149</v>
      </c>
      <c r="L31" s="12">
        <v>1069179</v>
      </c>
      <c r="M31" s="22">
        <v>25104049</v>
      </c>
    </row>
    <row r="32" spans="1:20" ht="18" x14ac:dyDescent="0.35">
      <c r="A32" s="21">
        <v>1988</v>
      </c>
      <c r="B32" s="4">
        <v>2.7</v>
      </c>
      <c r="C32" s="5">
        <v>13</v>
      </c>
      <c r="D32" s="5">
        <v>18.899999999999999</v>
      </c>
      <c r="E32" s="5">
        <v>32.6</v>
      </c>
      <c r="F32" s="5">
        <v>23.3</v>
      </c>
      <c r="G32" s="5">
        <v>13.2</v>
      </c>
      <c r="H32" s="6">
        <v>2779524</v>
      </c>
      <c r="I32" s="12">
        <v>1684853</v>
      </c>
      <c r="J32" s="12">
        <v>884954</v>
      </c>
      <c r="K32" s="12">
        <v>17089238</v>
      </c>
      <c r="L32" s="12">
        <v>878887</v>
      </c>
      <c r="M32" s="22">
        <v>23317456</v>
      </c>
      <c r="T32" s="327" t="s">
        <v>259</v>
      </c>
    </row>
    <row r="33" spans="1:13" x14ac:dyDescent="0.3">
      <c r="A33" s="21">
        <v>1989</v>
      </c>
      <c r="B33" s="4">
        <v>2.6</v>
      </c>
      <c r="C33" s="5">
        <v>12.8</v>
      </c>
      <c r="D33" s="5">
        <v>16.2</v>
      </c>
      <c r="E33" s="5">
        <v>30.8</v>
      </c>
      <c r="F33" s="5">
        <v>16.8</v>
      </c>
      <c r="G33" s="5">
        <v>12.5</v>
      </c>
      <c r="H33" s="6">
        <v>2488169</v>
      </c>
      <c r="I33" s="12">
        <v>1544989</v>
      </c>
      <c r="J33" s="12">
        <v>773372</v>
      </c>
      <c r="K33" s="12">
        <v>15476534</v>
      </c>
      <c r="L33" s="12">
        <v>686228</v>
      </c>
      <c r="M33" s="22">
        <v>20969292</v>
      </c>
    </row>
    <row r="34" spans="1:13" x14ac:dyDescent="0.3">
      <c r="A34" s="21">
        <v>1990</v>
      </c>
      <c r="B34" s="4">
        <v>2.6</v>
      </c>
      <c r="C34" s="5">
        <v>12.3</v>
      </c>
      <c r="D34" s="5">
        <v>16.399999999999999</v>
      </c>
      <c r="E34" s="5">
        <v>29.5</v>
      </c>
      <c r="F34" s="5">
        <v>12.8</v>
      </c>
      <c r="G34" s="5">
        <v>12</v>
      </c>
      <c r="H34" s="6">
        <v>2432506</v>
      </c>
      <c r="I34" s="12">
        <v>1454066</v>
      </c>
      <c r="J34" s="12">
        <v>805807</v>
      </c>
      <c r="K34" s="12">
        <v>14592497</v>
      </c>
      <c r="L34" s="12">
        <v>550211</v>
      </c>
      <c r="M34" s="22">
        <v>19835087</v>
      </c>
    </row>
    <row r="35" spans="1:13" x14ac:dyDescent="0.3">
      <c r="A35" s="21">
        <v>1991</v>
      </c>
      <c r="B35" s="4">
        <v>2.7</v>
      </c>
      <c r="C35" s="5">
        <v>12.3</v>
      </c>
      <c r="D35" s="5">
        <v>17.899999999999999</v>
      </c>
      <c r="E35" s="5">
        <v>29.4</v>
      </c>
      <c r="F35" s="5">
        <v>16.899999999999999</v>
      </c>
      <c r="G35" s="5">
        <v>12.2</v>
      </c>
      <c r="H35" s="6">
        <v>2510130</v>
      </c>
      <c r="I35" s="12">
        <v>1393046</v>
      </c>
      <c r="J35" s="12">
        <v>804003</v>
      </c>
      <c r="K35" s="12">
        <v>14380288</v>
      </c>
      <c r="L35" s="12">
        <v>485881</v>
      </c>
      <c r="M35" s="22">
        <v>19573348</v>
      </c>
    </row>
    <row r="36" spans="1:13" x14ac:dyDescent="0.3">
      <c r="A36" s="21">
        <v>1992</v>
      </c>
      <c r="B36" s="4">
        <v>2.6</v>
      </c>
      <c r="C36" s="5">
        <v>11.7</v>
      </c>
      <c r="D36" s="5">
        <v>16.5</v>
      </c>
      <c r="E36" s="5">
        <v>27.8</v>
      </c>
      <c r="F36" s="5">
        <v>14.1</v>
      </c>
      <c r="G36" s="5">
        <v>11.5</v>
      </c>
      <c r="H36" s="6">
        <v>2426783</v>
      </c>
      <c r="I36" s="12">
        <v>1227475</v>
      </c>
      <c r="J36" s="12">
        <v>832580</v>
      </c>
      <c r="K36" s="12">
        <v>13637695</v>
      </c>
      <c r="L36" s="12">
        <v>355139</v>
      </c>
      <c r="M36" s="22">
        <v>18479672</v>
      </c>
    </row>
    <row r="37" spans="1:13" x14ac:dyDescent="0.3">
      <c r="A37" s="21">
        <v>1993</v>
      </c>
      <c r="B37" s="7">
        <v>2.4</v>
      </c>
      <c r="C37" s="5">
        <v>10.1</v>
      </c>
      <c r="D37" s="5">
        <v>17.399999999999999</v>
      </c>
      <c r="E37" s="5">
        <v>27.9</v>
      </c>
      <c r="F37" s="5">
        <v>13.3</v>
      </c>
      <c r="G37" s="5">
        <v>11.4</v>
      </c>
      <c r="H37" s="6">
        <v>2143943</v>
      </c>
      <c r="I37" s="12">
        <v>1095551</v>
      </c>
      <c r="J37" s="12">
        <v>772668</v>
      </c>
      <c r="K37" s="12">
        <v>13110882</v>
      </c>
      <c r="L37" s="12">
        <v>272517</v>
      </c>
      <c r="M37" s="22">
        <v>17395561</v>
      </c>
    </row>
    <row r="38" spans="1:13" x14ac:dyDescent="0.3">
      <c r="A38" s="21">
        <v>1994</v>
      </c>
      <c r="B38" s="4">
        <v>2.4</v>
      </c>
      <c r="C38" s="5">
        <v>9.6</v>
      </c>
      <c r="D38" s="5">
        <v>14.8</v>
      </c>
      <c r="E38" s="5">
        <v>26.6</v>
      </c>
      <c r="F38" s="5">
        <v>3.5</v>
      </c>
      <c r="G38" s="5">
        <v>11</v>
      </c>
      <c r="H38" s="6">
        <v>2003272</v>
      </c>
      <c r="I38" s="12">
        <v>955703</v>
      </c>
      <c r="J38" s="12">
        <v>733965</v>
      </c>
      <c r="K38" s="12">
        <v>12747075</v>
      </c>
      <c r="L38" s="12">
        <v>90965</v>
      </c>
      <c r="M38" s="22">
        <v>16530980</v>
      </c>
    </row>
    <row r="39" spans="1:13" x14ac:dyDescent="0.3">
      <c r="A39" s="21">
        <v>1995</v>
      </c>
      <c r="B39" s="4">
        <v>2.2999999999999998</v>
      </c>
      <c r="C39" s="5">
        <v>11.4</v>
      </c>
      <c r="D39" s="5">
        <v>14.5</v>
      </c>
      <c r="E39" s="5">
        <v>26.9</v>
      </c>
      <c r="F39" s="5">
        <v>12.4</v>
      </c>
      <c r="G39" s="5">
        <v>11.9</v>
      </c>
      <c r="H39" s="6">
        <v>1783331</v>
      </c>
      <c r="I39" s="12">
        <v>1040127</v>
      </c>
      <c r="J39" s="12">
        <v>698537</v>
      </c>
      <c r="K39" s="12">
        <v>12877305</v>
      </c>
      <c r="L39" s="12">
        <v>126524</v>
      </c>
      <c r="M39" s="22">
        <v>16525824</v>
      </c>
    </row>
    <row r="40" spans="1:13" x14ac:dyDescent="0.3">
      <c r="A40" s="21">
        <v>1996</v>
      </c>
      <c r="B40" s="4">
        <v>3.2</v>
      </c>
      <c r="C40" s="5">
        <v>13.7</v>
      </c>
      <c r="D40" s="5">
        <v>17.600000000000001</v>
      </c>
      <c r="E40" s="5">
        <v>31.8</v>
      </c>
      <c r="F40" s="5">
        <v>15.5</v>
      </c>
      <c r="G40" s="5">
        <v>15.3</v>
      </c>
      <c r="H40" s="6">
        <v>1740057</v>
      </c>
      <c r="I40" s="12">
        <v>955626</v>
      </c>
      <c r="J40" s="12">
        <v>657135</v>
      </c>
      <c r="K40" s="12">
        <v>12696542</v>
      </c>
      <c r="L40" s="12">
        <v>125797</v>
      </c>
      <c r="M40" s="22">
        <v>16175157</v>
      </c>
    </row>
    <row r="41" spans="1:13" x14ac:dyDescent="0.3">
      <c r="A41" s="21">
        <v>1997</v>
      </c>
      <c r="B41" s="4">
        <v>3.2</v>
      </c>
      <c r="C41" s="5">
        <v>13.5</v>
      </c>
      <c r="D41" s="5">
        <v>15.9</v>
      </c>
      <c r="E41" s="5">
        <v>31.4</v>
      </c>
      <c r="F41" s="5">
        <v>12</v>
      </c>
      <c r="G41" s="5">
        <v>15.2</v>
      </c>
      <c r="H41" s="6">
        <v>1691832</v>
      </c>
      <c r="I41" s="12">
        <v>991714</v>
      </c>
      <c r="J41" s="12">
        <v>603422</v>
      </c>
      <c r="K41" s="12">
        <v>12667200</v>
      </c>
      <c r="L41" s="12">
        <v>180245</v>
      </c>
      <c r="M41" s="22">
        <v>16134413</v>
      </c>
    </row>
    <row r="42" spans="1:13" x14ac:dyDescent="0.3">
      <c r="A42" s="21">
        <v>1998</v>
      </c>
      <c r="B42" s="4">
        <v>3.1</v>
      </c>
      <c r="C42" s="5">
        <v>12.7</v>
      </c>
      <c r="D42" s="5">
        <v>15.4</v>
      </c>
      <c r="E42" s="5">
        <v>33.6</v>
      </c>
      <c r="F42" s="5">
        <v>13.3</v>
      </c>
      <c r="G42" s="5">
        <v>16.2</v>
      </c>
      <c r="H42" s="6">
        <v>1590425</v>
      </c>
      <c r="I42" s="12">
        <v>828028</v>
      </c>
      <c r="J42" s="12">
        <v>582568</v>
      </c>
      <c r="K42" s="12">
        <v>13382441</v>
      </c>
      <c r="L42" s="12">
        <v>239255</v>
      </c>
      <c r="M42" s="22">
        <v>16622717</v>
      </c>
    </row>
    <row r="43" spans="1:13" x14ac:dyDescent="0.3">
      <c r="A43" s="21">
        <v>1999</v>
      </c>
      <c r="B43" s="4">
        <v>3.1</v>
      </c>
      <c r="C43" s="5">
        <v>11.5</v>
      </c>
      <c r="D43" s="5">
        <v>17.7</v>
      </c>
      <c r="E43" s="5">
        <v>31.6</v>
      </c>
      <c r="F43" s="5">
        <v>11.7</v>
      </c>
      <c r="G43" s="5">
        <v>15.5</v>
      </c>
      <c r="H43" s="6">
        <v>1511361</v>
      </c>
      <c r="I43" s="12">
        <v>638239</v>
      </c>
      <c r="J43" s="12">
        <v>606812</v>
      </c>
      <c r="K43" s="12">
        <v>12373436</v>
      </c>
      <c r="L43" s="12">
        <v>208707</v>
      </c>
      <c r="M43" s="22">
        <v>15338555</v>
      </c>
    </row>
    <row r="44" spans="1:13" x14ac:dyDescent="0.3">
      <c r="A44" s="21">
        <v>2000</v>
      </c>
      <c r="B44" s="4">
        <v>2.9</v>
      </c>
      <c r="C44" s="5">
        <v>11.2</v>
      </c>
      <c r="D44" s="5">
        <v>18.899999999999999</v>
      </c>
      <c r="E44" s="5">
        <v>30.4</v>
      </c>
      <c r="F44" s="5">
        <v>11.2</v>
      </c>
      <c r="G44" s="5">
        <v>14.8</v>
      </c>
      <c r="H44" s="6">
        <v>1556127</v>
      </c>
      <c r="I44" s="12">
        <v>725437</v>
      </c>
      <c r="J44" s="12">
        <v>696340</v>
      </c>
      <c r="K44" s="12">
        <v>12559879</v>
      </c>
      <c r="L44" s="12">
        <v>213671</v>
      </c>
      <c r="M44" s="22">
        <v>15751454</v>
      </c>
    </row>
    <row r="45" spans="1:13" x14ac:dyDescent="0.3">
      <c r="A45" s="21">
        <v>2001</v>
      </c>
      <c r="B45" s="4">
        <v>2.7</v>
      </c>
      <c r="C45" s="5">
        <v>10.4</v>
      </c>
      <c r="D45" s="5">
        <v>16.3</v>
      </c>
      <c r="E45" s="5">
        <v>30.9</v>
      </c>
      <c r="F45" s="5">
        <v>10</v>
      </c>
      <c r="G45" s="5">
        <v>15.1</v>
      </c>
      <c r="H45" s="6">
        <v>1430087</v>
      </c>
      <c r="I45" s="12">
        <v>650982</v>
      </c>
      <c r="J45" s="12">
        <v>656160</v>
      </c>
      <c r="K45" s="12">
        <v>13369437</v>
      </c>
      <c r="L45" s="12">
        <v>173567</v>
      </c>
      <c r="M45" s="22">
        <v>16280233</v>
      </c>
    </row>
    <row r="46" spans="1:13" x14ac:dyDescent="0.3">
      <c r="A46" s="21">
        <v>2002</v>
      </c>
      <c r="B46" s="4">
        <v>2.6</v>
      </c>
      <c r="C46" s="5">
        <v>10.7</v>
      </c>
      <c r="D46" s="5">
        <v>14.5</v>
      </c>
      <c r="E46" s="5">
        <v>31.9</v>
      </c>
      <c r="F46" s="5">
        <v>9.1</v>
      </c>
      <c r="G46" s="5">
        <v>16</v>
      </c>
      <c r="H46" s="6">
        <v>1313159</v>
      </c>
      <c r="I46" s="12">
        <v>630368</v>
      </c>
      <c r="J46" s="12">
        <v>603383</v>
      </c>
      <c r="K46" s="12">
        <v>14277806</v>
      </c>
      <c r="L46" s="12">
        <v>157118</v>
      </c>
      <c r="M46" s="22">
        <v>16981834</v>
      </c>
    </row>
    <row r="47" spans="1:13" x14ac:dyDescent="0.3">
      <c r="A47" s="21">
        <v>2003</v>
      </c>
      <c r="B47" s="4">
        <v>2.6</v>
      </c>
      <c r="C47" s="5">
        <v>9.5</v>
      </c>
      <c r="D47" s="5">
        <v>14.3</v>
      </c>
      <c r="E47" s="5">
        <v>36.700000000000003</v>
      </c>
      <c r="F47" s="5">
        <v>8.4</v>
      </c>
      <c r="G47" s="5">
        <v>18.100000000000001</v>
      </c>
      <c r="H47" s="6">
        <v>1275084</v>
      </c>
      <c r="I47" s="12">
        <v>598971</v>
      </c>
      <c r="J47" s="12">
        <v>572145</v>
      </c>
      <c r="K47" s="12">
        <v>16823588</v>
      </c>
      <c r="L47" s="12">
        <v>141033</v>
      </c>
      <c r="M47" s="22">
        <v>19410821</v>
      </c>
    </row>
    <row r="48" spans="1:13" x14ac:dyDescent="0.3">
      <c r="A48" s="21">
        <v>2004</v>
      </c>
      <c r="B48" s="4">
        <v>2.5</v>
      </c>
      <c r="C48" s="5">
        <v>9</v>
      </c>
      <c r="D48" s="5">
        <v>14.1</v>
      </c>
      <c r="E48" s="5">
        <v>45.8</v>
      </c>
      <c r="F48" s="5">
        <v>9.5</v>
      </c>
      <c r="G48" s="5">
        <v>22.1</v>
      </c>
      <c r="H48" s="6">
        <v>1266627</v>
      </c>
      <c r="I48" s="12">
        <v>565150</v>
      </c>
      <c r="J48" s="12">
        <v>555166</v>
      </c>
      <c r="K48" s="12">
        <v>22164424</v>
      </c>
      <c r="L48" s="12">
        <v>158632</v>
      </c>
      <c r="M48" s="22">
        <v>24709999</v>
      </c>
    </row>
    <row r="49" spans="1:13" x14ac:dyDescent="0.3">
      <c r="A49" s="21">
        <v>2005</v>
      </c>
      <c r="B49" s="4">
        <v>2.4</v>
      </c>
      <c r="C49" s="5">
        <v>8.6</v>
      </c>
      <c r="D49" s="5">
        <v>13.8</v>
      </c>
      <c r="E49" s="5">
        <v>56.7</v>
      </c>
      <c r="F49" s="5">
        <v>9.3000000000000007</v>
      </c>
      <c r="G49" s="5">
        <v>27.6</v>
      </c>
      <c r="H49" s="6">
        <v>1254295</v>
      </c>
      <c r="I49" s="12">
        <v>535904</v>
      </c>
      <c r="J49" s="12">
        <v>533805</v>
      </c>
      <c r="K49" s="12">
        <v>30298141</v>
      </c>
      <c r="L49" s="12">
        <v>158002</v>
      </c>
      <c r="M49" s="22">
        <v>32780147</v>
      </c>
    </row>
    <row r="50" spans="1:13" x14ac:dyDescent="0.3">
      <c r="A50" s="21">
        <v>2006</v>
      </c>
      <c r="B50" s="4">
        <v>2.4</v>
      </c>
      <c r="C50" s="5">
        <v>8.1999999999999993</v>
      </c>
      <c r="D50" s="5">
        <v>13</v>
      </c>
      <c r="E50" s="5">
        <v>56.1</v>
      </c>
      <c r="F50" s="5">
        <v>8.4</v>
      </c>
      <c r="G50" s="5">
        <v>28.4</v>
      </c>
      <c r="H50" s="6">
        <v>1313478</v>
      </c>
      <c r="I50" s="12">
        <v>501704</v>
      </c>
      <c r="J50" s="12">
        <v>555562</v>
      </c>
      <c r="K50" s="12">
        <v>33740058</v>
      </c>
      <c r="L50" s="12">
        <v>175332</v>
      </c>
      <c r="M50" s="22">
        <v>36286134</v>
      </c>
    </row>
    <row r="51" spans="1:13" x14ac:dyDescent="0.3">
      <c r="A51" s="21">
        <v>2007</v>
      </c>
      <c r="B51" s="4">
        <v>2.5</v>
      </c>
      <c r="C51" s="5">
        <v>8.1999999999999993</v>
      </c>
      <c r="D51" s="5">
        <v>12.9</v>
      </c>
      <c r="E51" s="5">
        <v>49.2</v>
      </c>
      <c r="F51" s="5">
        <v>18.100000000000001</v>
      </c>
      <c r="G51" s="5">
        <v>26.1</v>
      </c>
      <c r="H51" s="6">
        <v>1401762</v>
      </c>
      <c r="I51" s="12">
        <v>468604</v>
      </c>
      <c r="J51" s="12">
        <v>529991</v>
      </c>
      <c r="K51" s="12">
        <v>32148738</v>
      </c>
      <c r="L51" s="12">
        <v>350564</v>
      </c>
      <c r="M51" s="22">
        <v>34899659</v>
      </c>
    </row>
    <row r="52" spans="1:13" x14ac:dyDescent="0.3">
      <c r="A52" s="21">
        <v>2008</v>
      </c>
      <c r="B52" s="4">
        <v>2.4</v>
      </c>
      <c r="C52" s="5">
        <v>8.1</v>
      </c>
      <c r="D52" s="5">
        <v>11.6</v>
      </c>
      <c r="E52" s="5">
        <v>41.9</v>
      </c>
      <c r="F52" s="5">
        <v>25.8</v>
      </c>
      <c r="G52" s="5">
        <v>22.6</v>
      </c>
      <c r="H52" s="6">
        <v>1442557</v>
      </c>
      <c r="I52" s="12">
        <v>502308</v>
      </c>
      <c r="J52" s="12">
        <v>507847</v>
      </c>
      <c r="K52" s="12">
        <v>28653476</v>
      </c>
      <c r="L52" s="12">
        <v>483006</v>
      </c>
      <c r="M52" s="22">
        <v>31589194</v>
      </c>
    </row>
    <row r="53" spans="1:13" x14ac:dyDescent="0.3">
      <c r="A53" s="21">
        <v>2009</v>
      </c>
      <c r="B53" s="4">
        <v>2.2999999999999998</v>
      </c>
      <c r="C53" s="5">
        <v>8.5</v>
      </c>
      <c r="D53" s="5">
        <v>10.9</v>
      </c>
      <c r="E53" s="5">
        <v>36.9</v>
      </c>
      <c r="F53" s="5">
        <v>31.4</v>
      </c>
      <c r="G53" s="5">
        <v>20.100000000000001</v>
      </c>
      <c r="H53" s="6">
        <v>1391926</v>
      </c>
      <c r="I53" s="12">
        <v>458195</v>
      </c>
      <c r="J53" s="12">
        <v>473063</v>
      </c>
      <c r="K53" s="12">
        <v>25033377</v>
      </c>
      <c r="L53" s="12">
        <v>471373</v>
      </c>
      <c r="M53" s="22">
        <v>27827934</v>
      </c>
    </row>
    <row r="54" spans="1:13" x14ac:dyDescent="0.3">
      <c r="A54" s="21">
        <v>2010</v>
      </c>
      <c r="B54" s="4">
        <v>2.2999999999999998</v>
      </c>
      <c r="C54" s="5">
        <v>8.6</v>
      </c>
      <c r="D54" s="5">
        <v>10.3</v>
      </c>
      <c r="E54" s="5">
        <v>33</v>
      </c>
      <c r="F54" s="5">
        <v>33.700000000000003</v>
      </c>
      <c r="G54" s="5">
        <v>18.100000000000001</v>
      </c>
      <c r="H54" s="6">
        <v>1398424</v>
      </c>
      <c r="I54" s="12">
        <v>469795</v>
      </c>
      <c r="J54" s="12">
        <v>455430</v>
      </c>
      <c r="K54" s="12">
        <v>22543638</v>
      </c>
      <c r="L54" s="12">
        <v>456880</v>
      </c>
      <c r="M54" s="22">
        <v>25324167</v>
      </c>
    </row>
    <row r="55" spans="1:13" x14ac:dyDescent="0.3">
      <c r="A55" s="21">
        <v>2011</v>
      </c>
      <c r="B55" s="4">
        <v>2.4</v>
      </c>
      <c r="C55" s="5">
        <v>8.1</v>
      </c>
      <c r="D55" s="5">
        <v>10.5</v>
      </c>
      <c r="E55" s="5">
        <v>32</v>
      </c>
      <c r="F55" s="5">
        <v>33.5</v>
      </c>
      <c r="G55" s="5">
        <v>17.399999999999999</v>
      </c>
      <c r="H55" s="6">
        <v>1430674</v>
      </c>
      <c r="I55" s="12">
        <v>419655</v>
      </c>
      <c r="J55" s="12">
        <v>477288</v>
      </c>
      <c r="K55" s="12">
        <v>21408571</v>
      </c>
      <c r="L55" s="12">
        <v>410104</v>
      </c>
      <c r="M55" s="22">
        <v>24146292</v>
      </c>
    </row>
    <row r="56" spans="1:13" x14ac:dyDescent="0.3">
      <c r="A56" s="21">
        <v>2012</v>
      </c>
      <c r="B56" s="4">
        <v>2.2000000000000002</v>
      </c>
      <c r="C56" s="5">
        <v>8.6999999999999993</v>
      </c>
      <c r="D56" s="5">
        <v>10.6</v>
      </c>
      <c r="E56" s="5">
        <v>32.6</v>
      </c>
      <c r="F56" s="5">
        <v>32.9</v>
      </c>
      <c r="G56" s="5">
        <v>17.899999999999999</v>
      </c>
      <c r="H56" s="6">
        <v>1421394</v>
      </c>
      <c r="I56" s="12">
        <v>534986</v>
      </c>
      <c r="J56" s="12">
        <v>467833</v>
      </c>
      <c r="K56" s="12">
        <v>23681294</v>
      </c>
      <c r="L56" s="12">
        <v>379977</v>
      </c>
      <c r="M56" s="22">
        <v>26485484</v>
      </c>
    </row>
    <row r="57" spans="1:13" x14ac:dyDescent="0.3">
      <c r="A57" s="21">
        <v>2013</v>
      </c>
      <c r="B57" s="4">
        <v>2.1</v>
      </c>
      <c r="C57" s="5">
        <v>8.1</v>
      </c>
      <c r="D57" s="5">
        <v>11.5</v>
      </c>
      <c r="E57" s="5">
        <v>35.299999999999997</v>
      </c>
      <c r="F57" s="5">
        <v>25.5</v>
      </c>
      <c r="G57" s="5">
        <v>19.399999999999999</v>
      </c>
      <c r="H57" s="6">
        <v>1324960</v>
      </c>
      <c r="I57" s="12">
        <v>493087</v>
      </c>
      <c r="J57" s="12">
        <v>502293</v>
      </c>
      <c r="K57" s="12">
        <v>26636857</v>
      </c>
      <c r="L57" s="12">
        <v>326476</v>
      </c>
      <c r="M57" s="22">
        <v>29283673</v>
      </c>
    </row>
    <row r="58" spans="1:13" x14ac:dyDescent="0.3">
      <c r="A58" s="21">
        <v>2014</v>
      </c>
      <c r="B58" s="4">
        <v>2</v>
      </c>
      <c r="C58" s="5">
        <v>8.1</v>
      </c>
      <c r="D58" s="5">
        <v>10.6</v>
      </c>
      <c r="E58" s="5">
        <v>34.5</v>
      </c>
      <c r="F58" s="5">
        <v>39</v>
      </c>
      <c r="G58" s="5">
        <v>19.399999999999999</v>
      </c>
      <c r="H58" s="6">
        <v>1268752</v>
      </c>
      <c r="I58" s="12">
        <v>489284</v>
      </c>
      <c r="J58" s="12">
        <v>474108</v>
      </c>
      <c r="K58" s="12">
        <v>26923656</v>
      </c>
      <c r="L58" s="12">
        <v>735895</v>
      </c>
      <c r="M58" s="22">
        <v>29891695</v>
      </c>
    </row>
    <row r="59" spans="1:13" x14ac:dyDescent="0.3">
      <c r="A59" s="21">
        <v>2015</v>
      </c>
      <c r="B59" s="4">
        <v>1.9</v>
      </c>
      <c r="C59" s="5">
        <v>7.6</v>
      </c>
      <c r="D59" s="5">
        <v>10.199999999999999</v>
      </c>
      <c r="E59" s="5">
        <v>33.1</v>
      </c>
      <c r="F59" s="5">
        <v>44</v>
      </c>
      <c r="G59" s="5">
        <v>18.5</v>
      </c>
      <c r="H59" s="6">
        <v>1239271</v>
      </c>
      <c r="I59" s="12">
        <v>419679</v>
      </c>
      <c r="J59" s="12">
        <v>447842</v>
      </c>
      <c r="K59" s="12">
        <v>25351564</v>
      </c>
      <c r="L59" s="12">
        <v>1093684</v>
      </c>
      <c r="M59" s="22">
        <v>28552040</v>
      </c>
    </row>
    <row r="60" spans="1:13" x14ac:dyDescent="0.3">
      <c r="A60" s="21">
        <v>2016</v>
      </c>
      <c r="B60" s="4">
        <v>1.8</v>
      </c>
      <c r="C60" s="5">
        <v>7.4</v>
      </c>
      <c r="D60" s="5">
        <v>11.3</v>
      </c>
      <c r="E60" s="5">
        <v>27.7</v>
      </c>
      <c r="F60" s="5">
        <v>48.3</v>
      </c>
      <c r="G60" s="5">
        <v>15.8</v>
      </c>
      <c r="H60" s="6">
        <v>1130707</v>
      </c>
      <c r="I60" s="12">
        <v>347736</v>
      </c>
      <c r="J60" s="12">
        <v>390147</v>
      </c>
      <c r="K60" s="12">
        <v>19929298</v>
      </c>
      <c r="L60" s="12">
        <v>1374972</v>
      </c>
      <c r="M60" s="22">
        <v>23173089</v>
      </c>
    </row>
    <row r="61" spans="1:13" x14ac:dyDescent="0.3">
      <c r="A61" s="21">
        <v>2017</v>
      </c>
      <c r="B61" s="4">
        <v>1.7</v>
      </c>
      <c r="C61" s="5">
        <v>7.2</v>
      </c>
      <c r="D61" s="5">
        <v>10.9</v>
      </c>
      <c r="E61" s="5">
        <v>24.6</v>
      </c>
      <c r="F61" s="5">
        <v>50.4</v>
      </c>
      <c r="G61" s="5">
        <v>14.4</v>
      </c>
      <c r="H61" s="6">
        <v>1041407</v>
      </c>
      <c r="I61" s="12">
        <v>332539</v>
      </c>
      <c r="J61" s="12">
        <v>369482</v>
      </c>
      <c r="K61" s="12">
        <v>17519132</v>
      </c>
      <c r="L61" s="12">
        <v>1443971</v>
      </c>
      <c r="M61" s="22">
        <v>20705531</v>
      </c>
    </row>
    <row r="62" spans="1:13" x14ac:dyDescent="0.3">
      <c r="A62" s="21">
        <v>2018</v>
      </c>
      <c r="B62" s="4">
        <v>1.7</v>
      </c>
      <c r="C62" s="5">
        <v>7.4</v>
      </c>
      <c r="D62" s="5">
        <v>10.5</v>
      </c>
      <c r="E62" s="5">
        <v>25.4</v>
      </c>
      <c r="F62" s="5">
        <v>55</v>
      </c>
      <c r="G62" s="329">
        <v>15.2</v>
      </c>
      <c r="H62" s="12">
        <v>998818</v>
      </c>
      <c r="I62" s="12">
        <v>302692</v>
      </c>
      <c r="J62" s="12">
        <v>393751</v>
      </c>
      <c r="K62" s="12">
        <v>18064071</v>
      </c>
      <c r="L62" s="12">
        <v>1786954</v>
      </c>
      <c r="M62" s="22">
        <v>21546286</v>
      </c>
    </row>
    <row r="63" spans="1:13" x14ac:dyDescent="0.3">
      <c r="A63" s="343">
        <v>2019</v>
      </c>
      <c r="B63" s="4">
        <v>1.7</v>
      </c>
      <c r="C63" s="5">
        <v>7.2</v>
      </c>
      <c r="D63" s="5">
        <v>10.9</v>
      </c>
      <c r="E63" s="5">
        <v>26.6</v>
      </c>
      <c r="F63" s="5">
        <v>70.400000000000006</v>
      </c>
      <c r="G63" s="329">
        <v>16.5</v>
      </c>
      <c r="H63" s="6">
        <v>960498</v>
      </c>
      <c r="I63" s="12">
        <v>289429</v>
      </c>
      <c r="J63" s="12">
        <v>393868</v>
      </c>
      <c r="K63" s="12">
        <v>19057405</v>
      </c>
      <c r="L63" s="12">
        <v>2267066</v>
      </c>
      <c r="M63" s="22">
        <v>22968266</v>
      </c>
    </row>
    <row r="64" spans="1:13" x14ac:dyDescent="0.3">
      <c r="A64" s="360">
        <v>2020</v>
      </c>
      <c r="B64" s="4">
        <v>1.6</v>
      </c>
      <c r="C64" s="5">
        <v>5.9</v>
      </c>
      <c r="D64" s="5">
        <v>11.3</v>
      </c>
      <c r="E64" s="5">
        <v>25</v>
      </c>
      <c r="F64" s="5">
        <v>66.400000000000006</v>
      </c>
      <c r="G64" s="5">
        <v>15.6</v>
      </c>
      <c r="H64" s="6">
        <v>798785</v>
      </c>
      <c r="I64" s="12">
        <v>188062</v>
      </c>
      <c r="J64" s="12">
        <v>368054</v>
      </c>
      <c r="K64" s="12">
        <v>15228790</v>
      </c>
      <c r="L64" s="12">
        <v>2397187</v>
      </c>
      <c r="M64" s="22">
        <v>18979878</v>
      </c>
    </row>
    <row r="65" spans="1:15" x14ac:dyDescent="0.3">
      <c r="A65" s="343">
        <v>2021</v>
      </c>
      <c r="B65" s="4">
        <v>1.8</v>
      </c>
      <c r="C65" s="5">
        <v>6.5</v>
      </c>
      <c r="D65" s="5">
        <v>10.3</v>
      </c>
      <c r="E65" s="5">
        <v>23.7</v>
      </c>
      <c r="F65" s="5">
        <v>68.900000000000006</v>
      </c>
      <c r="G65" s="329">
        <v>15.2</v>
      </c>
      <c r="H65" s="12">
        <v>869628</v>
      </c>
      <c r="I65" s="12">
        <v>253642</v>
      </c>
      <c r="J65" s="12">
        <v>358145</v>
      </c>
      <c r="K65" s="12">
        <v>15550649</v>
      </c>
      <c r="L65" s="12">
        <v>1936344</v>
      </c>
      <c r="M65" s="22">
        <v>18968408</v>
      </c>
    </row>
    <row r="66" spans="1:15" x14ac:dyDescent="0.3">
      <c r="A66" s="360">
        <v>2022</v>
      </c>
      <c r="B66" s="5">
        <v>1.8</v>
      </c>
      <c r="C66" s="5">
        <v>6.9</v>
      </c>
      <c r="D66" s="5">
        <v>9.1</v>
      </c>
      <c r="E66" s="5">
        <v>25.6</v>
      </c>
      <c r="F66" s="5">
        <v>59.1</v>
      </c>
      <c r="G66" s="5">
        <v>16.2</v>
      </c>
      <c r="H66" s="6">
        <v>886088</v>
      </c>
      <c r="I66" s="12">
        <v>285460</v>
      </c>
      <c r="J66" s="12">
        <v>336623</v>
      </c>
      <c r="K66" s="12">
        <v>17296909</v>
      </c>
      <c r="L66" s="12">
        <v>1777829</v>
      </c>
      <c r="M66" s="22">
        <v>20582909</v>
      </c>
    </row>
    <row r="67" spans="1:15" x14ac:dyDescent="0.3">
      <c r="A67" s="390">
        <v>2023</v>
      </c>
      <c r="B67" s="23">
        <v>1.8</v>
      </c>
      <c r="C67" s="23">
        <v>5.4</v>
      </c>
      <c r="D67" s="23">
        <v>8.5</v>
      </c>
      <c r="E67" s="23">
        <v>28.4</v>
      </c>
      <c r="F67" s="23">
        <v>46.3</v>
      </c>
      <c r="G67" s="23">
        <v>17.5</v>
      </c>
      <c r="H67" s="415">
        <v>893087</v>
      </c>
      <c r="I67" s="416">
        <v>198937</v>
      </c>
      <c r="J67" s="416">
        <v>320861</v>
      </c>
      <c r="K67" s="416">
        <v>19800990</v>
      </c>
      <c r="L67" s="416">
        <v>1431234</v>
      </c>
      <c r="M67" s="417">
        <v>22645109</v>
      </c>
    </row>
    <row r="68" spans="1:15" ht="36" customHeight="1" x14ac:dyDescent="0.3">
      <c r="A68" s="428" t="s">
        <v>262</v>
      </c>
      <c r="B68" s="429"/>
      <c r="C68" s="429"/>
      <c r="D68" s="429"/>
      <c r="E68" s="429"/>
      <c r="F68" s="429"/>
      <c r="G68" s="429"/>
      <c r="H68" s="429"/>
      <c r="I68" s="429"/>
      <c r="J68" s="429"/>
      <c r="K68" s="429"/>
      <c r="L68" s="429"/>
      <c r="M68" s="429"/>
      <c r="O68" t="s">
        <v>260</v>
      </c>
    </row>
    <row r="69" spans="1:15" x14ac:dyDescent="0.3">
      <c r="A69" s="8"/>
      <c r="B69" s="8"/>
      <c r="C69" s="8"/>
      <c r="D69" s="8"/>
      <c r="E69" s="8"/>
      <c r="F69" s="8"/>
      <c r="G69" s="8"/>
      <c r="H69" s="8"/>
      <c r="I69" s="8"/>
      <c r="J69" s="8"/>
      <c r="K69" s="8"/>
      <c r="L69" s="8"/>
      <c r="M69" s="8"/>
    </row>
  </sheetData>
  <mergeCells count="1">
    <mergeCell ref="A68:M6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CD02-FACC-47B8-A22F-4128E7BC9398}">
  <dimension ref="A1:K37"/>
  <sheetViews>
    <sheetView workbookViewId="0">
      <selection sqref="A1:K1"/>
    </sheetView>
  </sheetViews>
  <sheetFormatPr defaultRowHeight="14.4" x14ac:dyDescent="0.3"/>
  <cols>
    <col min="2" max="2" width="30.88671875" customWidth="1"/>
    <col min="3" max="3" width="31.33203125" customWidth="1"/>
    <col min="5" max="5" width="29.6640625" customWidth="1"/>
    <col min="6" max="6" width="26.5546875" customWidth="1"/>
  </cols>
  <sheetData>
    <row r="1" spans="1:11" ht="17.399999999999999" x14ac:dyDescent="0.3">
      <c r="A1" s="500" t="s">
        <v>241</v>
      </c>
      <c r="B1" s="500"/>
      <c r="C1" s="500"/>
      <c r="D1" s="500"/>
      <c r="E1" s="500"/>
      <c r="F1" s="500"/>
      <c r="G1" s="500"/>
      <c r="H1" s="500"/>
      <c r="I1" s="500"/>
      <c r="J1" s="500"/>
      <c r="K1" s="500"/>
    </row>
    <row r="3" spans="1:11" ht="44.4" customHeight="1" x14ac:dyDescent="0.3">
      <c r="A3" s="380" t="s">
        <v>2</v>
      </c>
      <c r="B3" s="380" t="s">
        <v>233</v>
      </c>
      <c r="C3" s="380" t="s">
        <v>235</v>
      </c>
      <c r="E3" s="380" t="s">
        <v>234</v>
      </c>
      <c r="F3" s="380" t="s">
        <v>236</v>
      </c>
    </row>
    <row r="4" spans="1:11" x14ac:dyDescent="0.3">
      <c r="A4">
        <v>1991</v>
      </c>
      <c r="B4">
        <v>60.1</v>
      </c>
      <c r="C4" s="381">
        <f>B4*365000</f>
        <v>21936500</v>
      </c>
      <c r="E4">
        <v>168.6</v>
      </c>
      <c r="F4" s="381">
        <f>E4*365000</f>
        <v>61539000</v>
      </c>
    </row>
    <row r="5" spans="1:11" x14ac:dyDescent="0.3">
      <c r="A5">
        <v>1992</v>
      </c>
      <c r="B5">
        <v>60.1</v>
      </c>
      <c r="C5" s="381">
        <f t="shared" ref="C5:C34" si="0">B5*365000</f>
        <v>21936500</v>
      </c>
      <c r="E5">
        <v>178.4</v>
      </c>
      <c r="F5" s="381">
        <f t="shared" ref="F5:F34" si="1">E5*365000</f>
        <v>65116000</v>
      </c>
    </row>
    <row r="6" spans="1:11" x14ac:dyDescent="0.3">
      <c r="A6">
        <v>1993</v>
      </c>
      <c r="B6">
        <v>65.599999999999994</v>
      </c>
      <c r="C6" s="381">
        <f t="shared" si="0"/>
        <v>23943999.999999996</v>
      </c>
      <c r="E6">
        <v>168.5</v>
      </c>
      <c r="F6" s="381">
        <f t="shared" si="1"/>
        <v>61502500</v>
      </c>
    </row>
    <row r="7" spans="1:11" x14ac:dyDescent="0.3">
      <c r="A7">
        <v>1994</v>
      </c>
      <c r="B7">
        <v>62.4</v>
      </c>
      <c r="C7" s="381">
        <f t="shared" si="0"/>
        <v>22776000</v>
      </c>
      <c r="E7">
        <v>160.69999999999999</v>
      </c>
      <c r="F7" s="381">
        <f t="shared" si="1"/>
        <v>58655499.999999993</v>
      </c>
    </row>
    <row r="8" spans="1:11" x14ac:dyDescent="0.3">
      <c r="A8">
        <v>1995</v>
      </c>
      <c r="B8">
        <v>80.3</v>
      </c>
      <c r="C8" s="381">
        <f t="shared" si="0"/>
        <v>29309500</v>
      </c>
      <c r="E8">
        <v>191.4</v>
      </c>
      <c r="F8" s="381">
        <f t="shared" si="1"/>
        <v>69861000</v>
      </c>
    </row>
    <row r="9" spans="1:11" x14ac:dyDescent="0.3">
      <c r="A9">
        <v>1996</v>
      </c>
      <c r="B9">
        <v>99.6</v>
      </c>
      <c r="C9" s="381">
        <f t="shared" si="0"/>
        <v>36354000</v>
      </c>
      <c r="E9">
        <v>239</v>
      </c>
      <c r="F9" s="381">
        <f t="shared" si="1"/>
        <v>87235000</v>
      </c>
    </row>
    <row r="10" spans="1:11" x14ac:dyDescent="0.3">
      <c r="A10">
        <v>1997</v>
      </c>
      <c r="B10">
        <v>82.1</v>
      </c>
      <c r="C10" s="381">
        <f t="shared" si="0"/>
        <v>29966499.999999996</v>
      </c>
      <c r="E10">
        <v>224.4</v>
      </c>
      <c r="F10" s="381">
        <f t="shared" si="1"/>
        <v>81906000</v>
      </c>
    </row>
    <row r="11" spans="1:11" x14ac:dyDescent="0.3">
      <c r="A11">
        <v>1998</v>
      </c>
      <c r="B11">
        <v>82</v>
      </c>
      <c r="C11" s="381">
        <f t="shared" si="0"/>
        <v>29930000</v>
      </c>
      <c r="E11">
        <v>181.3</v>
      </c>
      <c r="F11" s="381">
        <f t="shared" si="1"/>
        <v>66174500.000000007</v>
      </c>
    </row>
    <row r="12" spans="1:11" x14ac:dyDescent="0.3">
      <c r="A12">
        <v>1999</v>
      </c>
      <c r="B12">
        <v>83.5</v>
      </c>
      <c r="C12" s="381">
        <f t="shared" si="0"/>
        <v>30477500</v>
      </c>
      <c r="E12">
        <v>175.5</v>
      </c>
      <c r="F12" s="381">
        <f t="shared" si="1"/>
        <v>64057500</v>
      </c>
    </row>
    <row r="13" spans="1:11" x14ac:dyDescent="0.3">
      <c r="A13">
        <v>2000</v>
      </c>
      <c r="B13">
        <v>72.2</v>
      </c>
      <c r="C13" s="381">
        <f t="shared" si="0"/>
        <v>26353000</v>
      </c>
      <c r="E13">
        <v>162.5</v>
      </c>
      <c r="F13" s="381">
        <f t="shared" si="1"/>
        <v>59312500</v>
      </c>
    </row>
    <row r="14" spans="1:11" x14ac:dyDescent="0.3">
      <c r="A14">
        <v>2001</v>
      </c>
      <c r="B14">
        <v>76.400000000000006</v>
      </c>
      <c r="C14" s="381">
        <f t="shared" si="0"/>
        <v>27886000.000000004</v>
      </c>
      <c r="E14">
        <v>159.4</v>
      </c>
      <c r="F14" s="381">
        <f t="shared" si="1"/>
        <v>58181000</v>
      </c>
    </row>
    <row r="15" spans="1:11" x14ac:dyDescent="0.3">
      <c r="A15">
        <v>2002</v>
      </c>
      <c r="B15">
        <v>77.2</v>
      </c>
      <c r="C15" s="381">
        <f t="shared" si="0"/>
        <v>28178000</v>
      </c>
      <c r="E15">
        <v>171.2</v>
      </c>
      <c r="F15" s="381">
        <f t="shared" si="1"/>
        <v>62487999.999999993</v>
      </c>
    </row>
    <row r="16" spans="1:11" x14ac:dyDescent="0.3">
      <c r="A16">
        <v>2003</v>
      </c>
      <c r="B16">
        <v>79.400000000000006</v>
      </c>
      <c r="C16" s="381">
        <f t="shared" si="0"/>
        <v>28981000.000000004</v>
      </c>
      <c r="E16">
        <v>168.4</v>
      </c>
      <c r="F16" s="381">
        <f t="shared" si="1"/>
        <v>61466000</v>
      </c>
    </row>
    <row r="17" spans="1:6" x14ac:dyDescent="0.3">
      <c r="A17">
        <v>2004</v>
      </c>
      <c r="B17">
        <v>96.8</v>
      </c>
      <c r="C17" s="381">
        <f t="shared" si="0"/>
        <v>35332000</v>
      </c>
      <c r="E17">
        <v>156.1</v>
      </c>
      <c r="F17" s="381">
        <f t="shared" si="1"/>
        <v>56976500</v>
      </c>
    </row>
    <row r="18" spans="1:6" x14ac:dyDescent="0.3">
      <c r="A18">
        <v>2005</v>
      </c>
      <c r="B18">
        <v>111.5</v>
      </c>
      <c r="C18" s="381">
        <f t="shared" si="0"/>
        <v>40697500</v>
      </c>
      <c r="E18">
        <v>178.1</v>
      </c>
      <c r="F18" s="381">
        <f t="shared" si="1"/>
        <v>65006500</v>
      </c>
    </row>
    <row r="19" spans="1:6" x14ac:dyDescent="0.3">
      <c r="A19">
        <v>2006</v>
      </c>
      <c r="B19">
        <v>101.4</v>
      </c>
      <c r="C19" s="381">
        <f t="shared" si="0"/>
        <v>37011000</v>
      </c>
      <c r="E19">
        <v>274.60000000000002</v>
      </c>
      <c r="F19" s="381">
        <f t="shared" si="1"/>
        <v>100229000.00000001</v>
      </c>
    </row>
    <row r="20" spans="1:6" x14ac:dyDescent="0.3">
      <c r="A20">
        <v>2007</v>
      </c>
      <c r="B20">
        <v>102.1</v>
      </c>
      <c r="C20" s="381">
        <f t="shared" si="0"/>
        <v>37266500</v>
      </c>
      <c r="E20">
        <v>280.7</v>
      </c>
      <c r="F20" s="381">
        <f t="shared" si="1"/>
        <v>102455500</v>
      </c>
    </row>
    <row r="21" spans="1:6" x14ac:dyDescent="0.3">
      <c r="A21">
        <v>2008</v>
      </c>
      <c r="B21">
        <v>84.1</v>
      </c>
      <c r="C21" s="381">
        <f t="shared" si="0"/>
        <v>30696499.999999996</v>
      </c>
      <c r="E21">
        <v>289.5</v>
      </c>
      <c r="F21" s="381">
        <f t="shared" si="1"/>
        <v>105667500</v>
      </c>
    </row>
    <row r="22" spans="1:6" x14ac:dyDescent="0.3">
      <c r="A22">
        <v>2009</v>
      </c>
      <c r="B22">
        <v>86.4</v>
      </c>
      <c r="C22" s="381">
        <f t="shared" si="0"/>
        <v>31536000.000000004</v>
      </c>
      <c r="E22">
        <v>277.2</v>
      </c>
      <c r="F22" s="381">
        <f t="shared" si="1"/>
        <v>101178000</v>
      </c>
    </row>
    <row r="23" spans="1:6" x14ac:dyDescent="0.3">
      <c r="A23">
        <v>2010</v>
      </c>
      <c r="B23">
        <v>97.7</v>
      </c>
      <c r="C23" s="381">
        <f t="shared" si="0"/>
        <v>35660500</v>
      </c>
      <c r="E23">
        <v>284.10000000000002</v>
      </c>
      <c r="F23" s="381">
        <f t="shared" si="1"/>
        <v>103696500.00000001</v>
      </c>
    </row>
    <row r="24" spans="1:6" x14ac:dyDescent="0.3">
      <c r="A24">
        <v>2011</v>
      </c>
      <c r="B24">
        <v>94.5</v>
      </c>
      <c r="C24" s="381">
        <f t="shared" si="0"/>
        <v>34492500</v>
      </c>
      <c r="E24">
        <v>275.2</v>
      </c>
      <c r="F24" s="381">
        <f t="shared" si="1"/>
        <v>100448000</v>
      </c>
    </row>
    <row r="25" spans="1:6" x14ac:dyDescent="0.3">
      <c r="A25">
        <v>2012</v>
      </c>
      <c r="B25">
        <v>99.7</v>
      </c>
      <c r="C25" s="381">
        <f t="shared" si="0"/>
        <v>36390500</v>
      </c>
      <c r="E25">
        <v>287.2</v>
      </c>
      <c r="F25" s="381">
        <f t="shared" si="1"/>
        <v>104828000</v>
      </c>
    </row>
    <row r="26" spans="1:6" x14ac:dyDescent="0.3">
      <c r="A26">
        <v>2013</v>
      </c>
      <c r="B26">
        <v>93.9</v>
      </c>
      <c r="C26" s="381">
        <f t="shared" si="0"/>
        <v>34273500</v>
      </c>
      <c r="E26">
        <v>299.8</v>
      </c>
      <c r="F26" s="381">
        <f t="shared" si="1"/>
        <v>109427000</v>
      </c>
    </row>
    <row r="27" spans="1:6" x14ac:dyDescent="0.3">
      <c r="A27">
        <v>2014</v>
      </c>
      <c r="B27">
        <v>103.1</v>
      </c>
      <c r="C27" s="381">
        <f t="shared" si="0"/>
        <v>37631500</v>
      </c>
      <c r="E27">
        <v>250.7</v>
      </c>
      <c r="F27" s="381">
        <f t="shared" si="1"/>
        <v>91505500</v>
      </c>
    </row>
    <row r="28" spans="1:6" x14ac:dyDescent="0.3">
      <c r="A28">
        <v>2015</v>
      </c>
      <c r="B28">
        <v>100</v>
      </c>
      <c r="C28" s="381">
        <f t="shared" si="0"/>
        <v>36500000</v>
      </c>
      <c r="E28">
        <v>194.1</v>
      </c>
      <c r="F28" s="381">
        <f t="shared" si="1"/>
        <v>70846500</v>
      </c>
    </row>
    <row r="29" spans="1:6" x14ac:dyDescent="0.3">
      <c r="A29">
        <v>2016</v>
      </c>
      <c r="B29">
        <v>93.7</v>
      </c>
      <c r="C29" s="381">
        <f t="shared" si="0"/>
        <v>34200500</v>
      </c>
      <c r="E29">
        <v>207.8</v>
      </c>
      <c r="F29" s="381">
        <f t="shared" si="1"/>
        <v>75847000</v>
      </c>
    </row>
    <row r="30" spans="1:6" x14ac:dyDescent="0.3">
      <c r="A30">
        <v>2017</v>
      </c>
      <c r="B30">
        <v>114.7</v>
      </c>
      <c r="C30" s="381">
        <f t="shared" si="0"/>
        <v>41865500</v>
      </c>
      <c r="E30">
        <v>246.4</v>
      </c>
      <c r="F30" s="381">
        <f t="shared" si="1"/>
        <v>89936000</v>
      </c>
    </row>
    <row r="31" spans="1:6" x14ac:dyDescent="0.3">
      <c r="A31">
        <v>2018</v>
      </c>
      <c r="B31">
        <v>130.5</v>
      </c>
      <c r="C31" s="381">
        <f t="shared" si="0"/>
        <v>47632500</v>
      </c>
      <c r="E31">
        <v>235.8</v>
      </c>
      <c r="F31" s="381">
        <f t="shared" si="1"/>
        <v>86067000</v>
      </c>
    </row>
    <row r="32" spans="1:6" x14ac:dyDescent="0.3">
      <c r="A32">
        <v>2019</v>
      </c>
      <c r="B32">
        <v>139.1</v>
      </c>
      <c r="C32" s="381">
        <f t="shared" si="0"/>
        <v>50771500</v>
      </c>
      <c r="E32">
        <v>245.9</v>
      </c>
      <c r="F32" s="381">
        <f t="shared" si="1"/>
        <v>89753500</v>
      </c>
    </row>
    <row r="33" spans="1:8" x14ac:dyDescent="0.3">
      <c r="A33">
        <v>2020</v>
      </c>
      <c r="B33">
        <v>104.4</v>
      </c>
      <c r="C33" s="381">
        <f t="shared" si="0"/>
        <v>38106000</v>
      </c>
      <c r="E33">
        <v>232.6</v>
      </c>
      <c r="F33" s="381">
        <f t="shared" si="1"/>
        <v>84899000</v>
      </c>
    </row>
    <row r="34" spans="1:8" x14ac:dyDescent="0.3">
      <c r="A34">
        <v>2021</v>
      </c>
      <c r="B34">
        <v>164.4</v>
      </c>
      <c r="C34" s="381">
        <f t="shared" si="0"/>
        <v>60006000</v>
      </c>
      <c r="E34" s="382">
        <v>255.2</v>
      </c>
      <c r="F34" s="381">
        <f t="shared" si="1"/>
        <v>93148000</v>
      </c>
    </row>
    <row r="35" spans="1:8" x14ac:dyDescent="0.3">
      <c r="C35" s="381"/>
      <c r="E35" s="382"/>
      <c r="F35" s="381"/>
    </row>
    <row r="36" spans="1:8" x14ac:dyDescent="0.3">
      <c r="A36" t="s">
        <v>238</v>
      </c>
    </row>
    <row r="37" spans="1:8" x14ac:dyDescent="0.3">
      <c r="A37" s="507" t="s">
        <v>237</v>
      </c>
      <c r="B37" s="507"/>
      <c r="C37" s="507"/>
      <c r="D37" s="507"/>
      <c r="E37" s="507"/>
      <c r="F37" s="507"/>
      <c r="G37" s="507"/>
      <c r="H37" s="507"/>
    </row>
  </sheetData>
  <sortState xmlns:xlrd2="http://schemas.microsoft.com/office/spreadsheetml/2017/richdata2" ref="D4:E33">
    <sortCondition ref="D4:D33"/>
  </sortState>
  <mergeCells count="2">
    <mergeCell ref="A1:K1"/>
    <mergeCell ref="A37:H3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59"/>
  <sheetViews>
    <sheetView zoomScaleNormal="100" workbookViewId="0">
      <selection activeCell="S2" sqref="S2"/>
    </sheetView>
  </sheetViews>
  <sheetFormatPr defaultRowHeight="13.2" x14ac:dyDescent="0.25"/>
  <cols>
    <col min="1" max="1" width="14.88671875" style="113" customWidth="1"/>
    <col min="2" max="13" width="8.109375" style="113" customWidth="1"/>
    <col min="14" max="256" width="9.109375" style="113"/>
    <col min="257" max="269" width="8.109375" style="113" customWidth="1"/>
    <col min="270" max="512" width="9.109375" style="113"/>
    <col min="513" max="525" width="8.109375" style="113" customWidth="1"/>
    <col min="526" max="768" width="9.109375" style="113"/>
    <col min="769" max="781" width="8.109375" style="113" customWidth="1"/>
    <col min="782" max="1024" width="9.109375" style="113"/>
    <col min="1025" max="1037" width="8.109375" style="113" customWidth="1"/>
    <col min="1038" max="1280" width="9.109375" style="113"/>
    <col min="1281" max="1293" width="8.109375" style="113" customWidth="1"/>
    <col min="1294" max="1536" width="9.109375" style="113"/>
    <col min="1537" max="1549" width="8.109375" style="113" customWidth="1"/>
    <col min="1550" max="1792" width="9.109375" style="113"/>
    <col min="1793" max="1805" width="8.109375" style="113" customWidth="1"/>
    <col min="1806" max="2048" width="9.109375" style="113"/>
    <col min="2049" max="2061" width="8.109375" style="113" customWidth="1"/>
    <col min="2062" max="2304" width="9.109375" style="113"/>
    <col min="2305" max="2317" width="8.109375" style="113" customWidth="1"/>
    <col min="2318" max="2560" width="9.109375" style="113"/>
    <col min="2561" max="2573" width="8.109375" style="113" customWidth="1"/>
    <col min="2574" max="2816" width="9.109375" style="113"/>
    <col min="2817" max="2829" width="8.109375" style="113" customWidth="1"/>
    <col min="2830" max="3072" width="9.109375" style="113"/>
    <col min="3073" max="3085" width="8.109375" style="113" customWidth="1"/>
    <col min="3086" max="3328" width="9.109375" style="113"/>
    <col min="3329" max="3341" width="8.109375" style="113" customWidth="1"/>
    <col min="3342" max="3584" width="9.109375" style="113"/>
    <col min="3585" max="3597" width="8.109375" style="113" customWidth="1"/>
    <col min="3598" max="3840" width="9.109375" style="113"/>
    <col min="3841" max="3853" width="8.109375" style="113" customWidth="1"/>
    <col min="3854" max="4096" width="9.109375" style="113"/>
    <col min="4097" max="4109" width="8.109375" style="113" customWidth="1"/>
    <col min="4110" max="4352" width="9.109375" style="113"/>
    <col min="4353" max="4365" width="8.109375" style="113" customWidth="1"/>
    <col min="4366" max="4608" width="9.109375" style="113"/>
    <col min="4609" max="4621" width="8.109375" style="113" customWidth="1"/>
    <col min="4622" max="4864" width="9.109375" style="113"/>
    <col min="4865" max="4877" width="8.109375" style="113" customWidth="1"/>
    <col min="4878" max="5120" width="9.109375" style="113"/>
    <col min="5121" max="5133" width="8.109375" style="113" customWidth="1"/>
    <col min="5134" max="5376" width="9.109375" style="113"/>
    <col min="5377" max="5389" width="8.109375" style="113" customWidth="1"/>
    <col min="5390" max="5632" width="9.109375" style="113"/>
    <col min="5633" max="5645" width="8.109375" style="113" customWidth="1"/>
    <col min="5646" max="5888" width="9.109375" style="113"/>
    <col min="5889" max="5901" width="8.109375" style="113" customWidth="1"/>
    <col min="5902" max="6144" width="9.109375" style="113"/>
    <col min="6145" max="6157" width="8.109375" style="113" customWidth="1"/>
    <col min="6158" max="6400" width="9.109375" style="113"/>
    <col min="6401" max="6413" width="8.109375" style="113" customWidth="1"/>
    <col min="6414" max="6656" width="9.109375" style="113"/>
    <col min="6657" max="6669" width="8.109375" style="113" customWidth="1"/>
    <col min="6670" max="6912" width="9.109375" style="113"/>
    <col min="6913" max="6925" width="8.109375" style="113" customWidth="1"/>
    <col min="6926" max="7168" width="9.109375" style="113"/>
    <col min="7169" max="7181" width="8.109375" style="113" customWidth="1"/>
    <col min="7182" max="7424" width="9.109375" style="113"/>
    <col min="7425" max="7437" width="8.109375" style="113" customWidth="1"/>
    <col min="7438" max="7680" width="9.109375" style="113"/>
    <col min="7681" max="7693" width="8.109375" style="113" customWidth="1"/>
    <col min="7694" max="7936" width="9.109375" style="113"/>
    <col min="7937" max="7949" width="8.109375" style="113" customWidth="1"/>
    <col min="7950" max="8192" width="9.109375" style="113"/>
    <col min="8193" max="8205" width="8.109375" style="113" customWidth="1"/>
    <col min="8206" max="8448" width="9.109375" style="113"/>
    <col min="8449" max="8461" width="8.109375" style="113" customWidth="1"/>
    <col min="8462" max="8704" width="9.109375" style="113"/>
    <col min="8705" max="8717" width="8.109375" style="113" customWidth="1"/>
    <col min="8718" max="8960" width="9.109375" style="113"/>
    <col min="8961" max="8973" width="8.109375" style="113" customWidth="1"/>
    <col min="8974" max="9216" width="9.109375" style="113"/>
    <col min="9217" max="9229" width="8.109375" style="113" customWidth="1"/>
    <col min="9230" max="9472" width="9.109375" style="113"/>
    <col min="9473" max="9485" width="8.109375" style="113" customWidth="1"/>
    <col min="9486" max="9728" width="9.109375" style="113"/>
    <col min="9729" max="9741" width="8.109375" style="113" customWidth="1"/>
    <col min="9742" max="9984" width="9.109375" style="113"/>
    <col min="9985" max="9997" width="8.109375" style="113" customWidth="1"/>
    <col min="9998" max="10240" width="9.109375" style="113"/>
    <col min="10241" max="10253" width="8.109375" style="113" customWidth="1"/>
    <col min="10254" max="10496" width="9.109375" style="113"/>
    <col min="10497" max="10509" width="8.109375" style="113" customWidth="1"/>
    <col min="10510" max="10752" width="9.109375" style="113"/>
    <col min="10753" max="10765" width="8.109375" style="113" customWidth="1"/>
    <col min="10766" max="11008" width="9.109375" style="113"/>
    <col min="11009" max="11021" width="8.109375" style="113" customWidth="1"/>
    <col min="11022" max="11264" width="9.109375" style="113"/>
    <col min="11265" max="11277" width="8.109375" style="113" customWidth="1"/>
    <col min="11278" max="11520" width="9.109375" style="113"/>
    <col min="11521" max="11533" width="8.109375" style="113" customWidth="1"/>
    <col min="11534" max="11776" width="9.109375" style="113"/>
    <col min="11777" max="11789" width="8.109375" style="113" customWidth="1"/>
    <col min="11790" max="12032" width="9.109375" style="113"/>
    <col min="12033" max="12045" width="8.109375" style="113" customWidth="1"/>
    <col min="12046" max="12288" width="9.109375" style="113"/>
    <col min="12289" max="12301" width="8.109375" style="113" customWidth="1"/>
    <col min="12302" max="12544" width="9.109375" style="113"/>
    <col min="12545" max="12557" width="8.109375" style="113" customWidth="1"/>
    <col min="12558" max="12800" width="9.109375" style="113"/>
    <col min="12801" max="12813" width="8.109375" style="113" customWidth="1"/>
    <col min="12814" max="13056" width="9.109375" style="113"/>
    <col min="13057" max="13069" width="8.109375" style="113" customWidth="1"/>
    <col min="13070" max="13312" width="9.109375" style="113"/>
    <col min="13313" max="13325" width="8.109375" style="113" customWidth="1"/>
    <col min="13326" max="13568" width="9.109375" style="113"/>
    <col min="13569" max="13581" width="8.109375" style="113" customWidth="1"/>
    <col min="13582" max="13824" width="9.109375" style="113"/>
    <col min="13825" max="13837" width="8.109375" style="113" customWidth="1"/>
    <col min="13838" max="14080" width="9.109375" style="113"/>
    <col min="14081" max="14093" width="8.109375" style="113" customWidth="1"/>
    <col min="14094" max="14336" width="9.109375" style="113"/>
    <col min="14337" max="14349" width="8.109375" style="113" customWidth="1"/>
    <col min="14350" max="14592" width="9.109375" style="113"/>
    <col min="14593" max="14605" width="8.109375" style="113" customWidth="1"/>
    <col min="14606" max="14848" width="9.109375" style="113"/>
    <col min="14849" max="14861" width="8.109375" style="113" customWidth="1"/>
    <col min="14862" max="15104" width="9.109375" style="113"/>
    <col min="15105" max="15117" width="8.109375" style="113" customWidth="1"/>
    <col min="15118" max="15360" width="9.109375" style="113"/>
    <col min="15361" max="15373" width="8.109375" style="113" customWidth="1"/>
    <col min="15374" max="15616" width="9.109375" style="113"/>
    <col min="15617" max="15629" width="8.109375" style="113" customWidth="1"/>
    <col min="15630" max="15872" width="9.109375" style="113"/>
    <col min="15873" max="15885" width="8.109375" style="113" customWidth="1"/>
    <col min="15886" max="16128" width="9.109375" style="113"/>
    <col min="16129" max="16141" width="8.109375" style="113" customWidth="1"/>
    <col min="16142" max="16384" width="9.109375" style="113"/>
  </cols>
  <sheetData>
    <row r="1" spans="1:14" s="109" customFormat="1" ht="19.2" x14ac:dyDescent="0.3">
      <c r="A1" s="147" t="s">
        <v>249</v>
      </c>
      <c r="B1" s="147"/>
      <c r="C1" s="147"/>
      <c r="D1" s="147"/>
      <c r="E1" s="147"/>
      <c r="F1" s="147"/>
      <c r="G1" s="147"/>
      <c r="H1" s="147"/>
      <c r="I1" s="147"/>
      <c r="J1" s="147"/>
      <c r="K1" s="147"/>
      <c r="L1" s="147"/>
      <c r="M1" s="147"/>
    </row>
    <row r="2" spans="1:14" s="109" customFormat="1" ht="6.75" customHeight="1" x14ac:dyDescent="0.3">
      <c r="A2" s="147"/>
      <c r="B2" s="207"/>
      <c r="C2" s="207"/>
      <c r="D2" s="207"/>
      <c r="E2" s="207"/>
      <c r="F2" s="207"/>
      <c r="G2" s="207"/>
      <c r="H2" s="207"/>
      <c r="I2" s="207"/>
      <c r="J2" s="207"/>
      <c r="K2" s="207"/>
      <c r="L2" s="207"/>
      <c r="M2" s="207"/>
    </row>
    <row r="3" spans="1:14" x14ac:dyDescent="0.25">
      <c r="A3" s="208"/>
      <c r="B3" s="209" t="s">
        <v>100</v>
      </c>
      <c r="C3" s="209" t="s">
        <v>101</v>
      </c>
      <c r="D3" s="209" t="s">
        <v>102</v>
      </c>
      <c r="E3" s="209" t="s">
        <v>103</v>
      </c>
      <c r="F3" s="209" t="s">
        <v>104</v>
      </c>
      <c r="G3" s="209" t="s">
        <v>105</v>
      </c>
      <c r="H3" s="209" t="s">
        <v>106</v>
      </c>
      <c r="I3" s="209" t="s">
        <v>107</v>
      </c>
      <c r="J3" s="209" t="s">
        <v>108</v>
      </c>
      <c r="K3" s="209" t="s">
        <v>109</v>
      </c>
      <c r="L3" s="209" t="s">
        <v>110</v>
      </c>
      <c r="M3" s="210" t="s">
        <v>111</v>
      </c>
      <c r="N3" s="210"/>
    </row>
    <row r="4" spans="1:14" ht="15" customHeight="1" x14ac:dyDescent="0.25">
      <c r="A4" s="211">
        <v>1990</v>
      </c>
      <c r="B4" s="212">
        <v>1.093</v>
      </c>
      <c r="C4" s="213">
        <v>1.073</v>
      </c>
      <c r="D4" s="213">
        <v>1.083</v>
      </c>
      <c r="E4" s="213">
        <v>1.093</v>
      </c>
      <c r="F4" s="213">
        <v>1.1080000000000001</v>
      </c>
      <c r="G4" s="213">
        <v>1.1219999999999999</v>
      </c>
      <c r="H4" s="213">
        <v>1.125</v>
      </c>
      <c r="I4" s="213">
        <v>1.3019999999999998</v>
      </c>
      <c r="J4" s="213">
        <v>1.38</v>
      </c>
      <c r="K4" s="213">
        <v>1.4409999999999998</v>
      </c>
      <c r="L4" s="213">
        <v>1.4289999999999998</v>
      </c>
      <c r="M4" s="214">
        <v>1.397</v>
      </c>
      <c r="N4" s="244"/>
    </row>
    <row r="5" spans="1:14" ht="15" customHeight="1" x14ac:dyDescent="0.25">
      <c r="A5" s="211">
        <v>1991</v>
      </c>
      <c r="B5" s="215">
        <v>1.323</v>
      </c>
      <c r="C5" s="213">
        <v>1.26</v>
      </c>
      <c r="D5" s="213">
        <v>1.143</v>
      </c>
      <c r="E5" s="213">
        <v>1.141</v>
      </c>
      <c r="F5" s="213">
        <v>1.1719999999999999</v>
      </c>
      <c r="G5" s="213">
        <v>1.1879999999999999</v>
      </c>
      <c r="H5" s="213">
        <v>1.1835</v>
      </c>
      <c r="I5" s="213">
        <v>1.1855</v>
      </c>
      <c r="J5" s="213">
        <v>1.1884999999999999</v>
      </c>
      <c r="K5" s="213">
        <v>1.1815</v>
      </c>
      <c r="L5" s="213">
        <v>1.1764999999999999</v>
      </c>
      <c r="M5" s="214">
        <v>1.1455</v>
      </c>
      <c r="N5" s="244"/>
    </row>
    <row r="6" spans="1:14" ht="15" customHeight="1" x14ac:dyDescent="0.25">
      <c r="A6" s="211">
        <v>1992</v>
      </c>
      <c r="B6" s="215">
        <v>1.0925</v>
      </c>
      <c r="C6" s="213">
        <v>1.0505</v>
      </c>
      <c r="D6" s="213">
        <v>1.0705</v>
      </c>
      <c r="E6" s="213">
        <v>1.1034999999999999</v>
      </c>
      <c r="F6" s="213">
        <v>1.1835</v>
      </c>
      <c r="G6" s="213">
        <v>1.2685</v>
      </c>
      <c r="H6" s="213">
        <v>1.3085</v>
      </c>
      <c r="I6" s="213">
        <v>1.3054999999999999</v>
      </c>
      <c r="J6" s="213">
        <v>1.2885</v>
      </c>
      <c r="K6" s="213">
        <v>1.2705</v>
      </c>
      <c r="L6" s="213">
        <v>1.2515000000000001</v>
      </c>
      <c r="M6" s="214">
        <v>1.2095</v>
      </c>
      <c r="N6" s="244"/>
    </row>
    <row r="7" spans="1:14" ht="15" customHeight="1" x14ac:dyDescent="0.25">
      <c r="A7" s="211">
        <v>1993</v>
      </c>
      <c r="B7" s="215">
        <v>1.1475</v>
      </c>
      <c r="C7" s="213">
        <v>1.1125</v>
      </c>
      <c r="D7" s="213">
        <v>1.1225000000000001</v>
      </c>
      <c r="E7" s="213">
        <v>1.1445000000000001</v>
      </c>
      <c r="F7" s="213">
        <v>1.1924999999999999</v>
      </c>
      <c r="G7" s="213">
        <v>1.2135</v>
      </c>
      <c r="H7" s="213">
        <v>1.2384999999999999</v>
      </c>
      <c r="I7" s="213">
        <v>1.2384999999999999</v>
      </c>
      <c r="J7" s="213">
        <v>1.2544999999999999</v>
      </c>
      <c r="K7" s="213">
        <v>1.2745</v>
      </c>
      <c r="L7" s="213">
        <v>1.2734999999999999</v>
      </c>
      <c r="M7" s="214">
        <v>1.2315</v>
      </c>
      <c r="N7" s="244"/>
    </row>
    <row r="8" spans="1:14" ht="15" customHeight="1" x14ac:dyDescent="0.25">
      <c r="A8" s="211">
        <v>1994</v>
      </c>
      <c r="B8" s="215">
        <v>1.1575</v>
      </c>
      <c r="C8" s="213">
        <v>1.1395</v>
      </c>
      <c r="D8" s="213">
        <v>1.1355</v>
      </c>
      <c r="E8" s="213">
        <v>1.1504999999999999</v>
      </c>
      <c r="F8" s="213">
        <v>1.2355</v>
      </c>
      <c r="G8" s="213">
        <v>1.2765</v>
      </c>
      <c r="H8" s="213">
        <v>1.3205</v>
      </c>
      <c r="I8" s="213">
        <v>1.3234999999999999</v>
      </c>
      <c r="J8" s="213">
        <v>1.3325</v>
      </c>
      <c r="K8" s="213">
        <v>1.3145</v>
      </c>
      <c r="L8" s="213">
        <v>1.2885</v>
      </c>
      <c r="M8" s="214">
        <v>1.2645</v>
      </c>
      <c r="N8" s="244"/>
    </row>
    <row r="9" spans="1:14" ht="15" customHeight="1" x14ac:dyDescent="0.25">
      <c r="A9" s="211">
        <v>1995</v>
      </c>
      <c r="B9" s="215">
        <v>1.2164999999999999</v>
      </c>
      <c r="C9" s="213">
        <v>1.2084999999999999</v>
      </c>
      <c r="D9" s="213">
        <v>1.1935</v>
      </c>
      <c r="E9" s="213">
        <v>1.2195</v>
      </c>
      <c r="F9" s="213">
        <v>1.2814999999999999</v>
      </c>
      <c r="G9" s="213">
        <v>1.2765</v>
      </c>
      <c r="H9" s="213">
        <v>1.2595000000000001</v>
      </c>
      <c r="I9" s="213">
        <v>1.2444999999999999</v>
      </c>
      <c r="J9" s="213">
        <v>1.2585</v>
      </c>
      <c r="K9" s="213">
        <v>1.2565</v>
      </c>
      <c r="L9" s="213">
        <v>1.2255</v>
      </c>
      <c r="M9" s="214">
        <v>1.2075</v>
      </c>
      <c r="N9" s="244"/>
    </row>
    <row r="10" spans="1:14" ht="15" customHeight="1" x14ac:dyDescent="0.25">
      <c r="A10" s="211">
        <v>1996</v>
      </c>
      <c r="B10" s="215">
        <v>1.2055</v>
      </c>
      <c r="C10" s="213">
        <v>1.2375</v>
      </c>
      <c r="D10" s="213">
        <v>1.2925</v>
      </c>
      <c r="E10" s="213">
        <v>1.3865000000000001</v>
      </c>
      <c r="F10" s="213">
        <v>1.4035</v>
      </c>
      <c r="G10" s="213">
        <v>1.3865000000000001</v>
      </c>
      <c r="H10" s="213">
        <v>1.3645</v>
      </c>
      <c r="I10" s="213"/>
      <c r="J10" s="213">
        <v>1.4065000000000001</v>
      </c>
      <c r="K10" s="213">
        <v>1.4075</v>
      </c>
      <c r="L10" s="213">
        <v>1.3865000000000001</v>
      </c>
      <c r="M10" s="214">
        <v>1.3715000000000002</v>
      </c>
      <c r="N10" s="244"/>
    </row>
    <row r="11" spans="1:14" ht="15" customHeight="1" x14ac:dyDescent="0.25">
      <c r="A11" s="211">
        <v>1997</v>
      </c>
      <c r="B11" s="215">
        <v>1.3695000000000002</v>
      </c>
      <c r="C11" s="213">
        <v>1.3595000000000002</v>
      </c>
      <c r="D11" s="213">
        <v>1.3695000000000002</v>
      </c>
      <c r="E11" s="213">
        <v>1.3615000000000002</v>
      </c>
      <c r="F11" s="213">
        <v>1.3615000000000002</v>
      </c>
      <c r="G11" s="213">
        <v>1.3525</v>
      </c>
      <c r="H11" s="213">
        <v>1.3415000000000001</v>
      </c>
      <c r="I11" s="213">
        <v>1.3585</v>
      </c>
      <c r="J11" s="213">
        <v>1.3645</v>
      </c>
      <c r="K11" s="213">
        <v>1.3774999999999999</v>
      </c>
      <c r="L11" s="213">
        <v>1.3614999999999999</v>
      </c>
      <c r="M11" s="214">
        <v>1.3174999999999999</v>
      </c>
      <c r="N11" s="244"/>
    </row>
    <row r="12" spans="1:14" ht="15" customHeight="1" x14ac:dyDescent="0.25">
      <c r="A12" s="211">
        <v>1998</v>
      </c>
      <c r="B12" s="215">
        <v>1.2774999999999999</v>
      </c>
      <c r="C12" s="213">
        <v>1.2315</v>
      </c>
      <c r="D12" s="213">
        <v>1.1984999999999999</v>
      </c>
      <c r="E12" s="213">
        <v>1.2064999999999999</v>
      </c>
      <c r="F12" s="213">
        <v>1.2024999999999999</v>
      </c>
      <c r="G12" s="213">
        <v>1.1984999999999999</v>
      </c>
      <c r="H12" s="213">
        <v>1.1995</v>
      </c>
      <c r="I12" s="213">
        <v>1.1955</v>
      </c>
      <c r="J12" s="213">
        <v>1.1955</v>
      </c>
      <c r="K12" s="213">
        <v>1.1735</v>
      </c>
      <c r="L12" s="213">
        <v>1.1305000000000001</v>
      </c>
      <c r="M12" s="214">
        <v>1.0474999999999999</v>
      </c>
      <c r="N12" s="244"/>
    </row>
    <row r="13" spans="1:14" ht="15" customHeight="1" x14ac:dyDescent="0.25">
      <c r="A13" s="211">
        <v>1999</v>
      </c>
      <c r="B13" s="215">
        <v>0.98449999999999993</v>
      </c>
      <c r="C13" s="213">
        <v>0.97350000000000003</v>
      </c>
      <c r="D13" s="213">
        <v>1.0254999999999999</v>
      </c>
      <c r="E13" s="213"/>
      <c r="F13" s="213">
        <v>1.2874999999999999</v>
      </c>
      <c r="G13" s="213">
        <v>1.2894999999999999</v>
      </c>
      <c r="H13" s="213">
        <v>1.3525</v>
      </c>
      <c r="I13" s="213">
        <v>1.3734999999999999</v>
      </c>
      <c r="J13" s="213">
        <v>1.3895</v>
      </c>
      <c r="K13" s="213">
        <v>1.3765000000000001</v>
      </c>
      <c r="L13" s="213">
        <v>1.4044999999999999</v>
      </c>
      <c r="M13" s="214">
        <v>1.3634999999999999</v>
      </c>
      <c r="N13" s="244"/>
    </row>
    <row r="14" spans="1:14" ht="15" customHeight="1" x14ac:dyDescent="0.25">
      <c r="A14" s="211">
        <v>2000</v>
      </c>
      <c r="B14" s="215">
        <v>1.3845000000000001</v>
      </c>
      <c r="C14" s="213">
        <v>1.4455</v>
      </c>
      <c r="D14" s="213">
        <v>1.6085</v>
      </c>
      <c r="E14" s="213">
        <v>1.5874999999999999</v>
      </c>
      <c r="F14" s="213">
        <v>1.5805</v>
      </c>
      <c r="G14" s="213">
        <v>1.5845</v>
      </c>
      <c r="H14" s="213">
        <v>1.5865</v>
      </c>
      <c r="I14" s="213">
        <v>1.5874999999999999</v>
      </c>
      <c r="J14" s="213">
        <v>1.6225000000000001</v>
      </c>
      <c r="K14" s="213">
        <v>1.7215</v>
      </c>
      <c r="L14" s="213">
        <v>1.6815</v>
      </c>
      <c r="M14" s="214">
        <v>1.6655</v>
      </c>
      <c r="N14" s="244"/>
    </row>
    <row r="15" spans="1:14" ht="15" customHeight="1" x14ac:dyDescent="0.25">
      <c r="A15" s="211">
        <v>2001</v>
      </c>
      <c r="B15" s="215">
        <v>1.4984999999999999</v>
      </c>
      <c r="C15" s="213">
        <v>1.4935</v>
      </c>
      <c r="D15" s="213">
        <v>1.4584999999999999</v>
      </c>
      <c r="E15" s="213">
        <v>1.5285</v>
      </c>
      <c r="F15" s="213">
        <v>1.6755</v>
      </c>
      <c r="G15" s="213">
        <v>1.6045</v>
      </c>
      <c r="H15" s="213">
        <v>1.5255000000000001</v>
      </c>
      <c r="I15" s="213">
        <v>1.5585</v>
      </c>
      <c r="J15" s="213">
        <v>1.5625</v>
      </c>
      <c r="K15" s="213"/>
      <c r="L15" s="213">
        <v>1.2735000000000001</v>
      </c>
      <c r="M15" s="214">
        <v>1.1735</v>
      </c>
      <c r="N15" s="244"/>
    </row>
    <row r="16" spans="1:14" ht="15" customHeight="1" x14ac:dyDescent="0.25">
      <c r="A16" s="211">
        <v>2002</v>
      </c>
      <c r="B16" s="215"/>
      <c r="C16" s="213">
        <v>1.1964999999999999</v>
      </c>
      <c r="D16" s="213">
        <v>1.3554999999999999</v>
      </c>
      <c r="E16" s="213"/>
      <c r="F16" s="213">
        <v>1.4544999999999999</v>
      </c>
      <c r="G16" s="213">
        <v>1.4555</v>
      </c>
      <c r="H16" s="213">
        <v>1.4584999999999999</v>
      </c>
      <c r="I16" s="213">
        <v>1.4575</v>
      </c>
      <c r="J16" s="213">
        <v>1.4375</v>
      </c>
      <c r="K16" s="213">
        <v>1.4315</v>
      </c>
      <c r="L16" s="213">
        <v>1.4384999999999999</v>
      </c>
      <c r="M16" s="214">
        <v>1.4064999999999999</v>
      </c>
      <c r="N16" s="244"/>
    </row>
    <row r="17" spans="1:15" ht="15" customHeight="1" x14ac:dyDescent="0.25">
      <c r="A17" s="211">
        <v>2003</v>
      </c>
      <c r="B17" s="215">
        <v>1.4684999999999999</v>
      </c>
      <c r="C17" s="213">
        <v>1.6274999999999999</v>
      </c>
      <c r="D17" s="213">
        <v>1.6645000000000001</v>
      </c>
      <c r="E17" s="213">
        <v>1.5855000000000001</v>
      </c>
      <c r="F17" s="213">
        <v>1.5505</v>
      </c>
      <c r="G17" s="213">
        <v>1.5405</v>
      </c>
      <c r="H17" s="213">
        <v>1.5855000000000001</v>
      </c>
      <c r="I17" s="213">
        <v>1.6515</v>
      </c>
      <c r="J17" s="213">
        <v>1.6515</v>
      </c>
      <c r="K17" s="213">
        <v>1.5635000000000001</v>
      </c>
      <c r="L17" s="213">
        <v>1.5485</v>
      </c>
      <c r="M17" s="214">
        <v>1.5065</v>
      </c>
      <c r="N17" s="244"/>
    </row>
    <row r="18" spans="1:15" ht="15" customHeight="1" x14ac:dyDescent="0.25">
      <c r="A18" s="211">
        <v>2004</v>
      </c>
      <c r="B18" s="215">
        <v>1.5205</v>
      </c>
      <c r="C18" s="213">
        <v>1.5695000000000001</v>
      </c>
      <c r="D18" s="213">
        <v>1.6655</v>
      </c>
      <c r="E18" s="213">
        <v>1.7955000000000001</v>
      </c>
      <c r="F18" s="213">
        <v>1.9675</v>
      </c>
      <c r="G18" s="213">
        <v>1.9415</v>
      </c>
      <c r="H18" s="213">
        <v>1.9555</v>
      </c>
      <c r="I18" s="213">
        <v>1.9585000000000001</v>
      </c>
      <c r="J18" s="213">
        <v>1.9395</v>
      </c>
      <c r="K18" s="213">
        <v>1.9755</v>
      </c>
      <c r="L18" s="213">
        <v>1.9715</v>
      </c>
      <c r="M18" s="214">
        <v>1.8905000000000001</v>
      </c>
      <c r="N18" s="244"/>
    </row>
    <row r="19" spans="1:15" ht="15" customHeight="1" x14ac:dyDescent="0.25">
      <c r="A19" s="211">
        <v>2005</v>
      </c>
      <c r="B19" s="215">
        <v>1.8665</v>
      </c>
      <c r="C19" s="213">
        <v>1.8815</v>
      </c>
      <c r="D19" s="213">
        <v>2.0565000000000002</v>
      </c>
      <c r="E19" s="213">
        <v>2.2145000000000001</v>
      </c>
      <c r="F19" s="213">
        <v>2.2225000000000001</v>
      </c>
      <c r="G19" s="213">
        <v>2.1995</v>
      </c>
      <c r="H19" s="213">
        <v>2.2575000000000003</v>
      </c>
      <c r="I19" s="213">
        <v>2.4155000000000002</v>
      </c>
      <c r="J19" s="213">
        <v>2.7885</v>
      </c>
      <c r="K19" s="213">
        <v>2.6644999999999999</v>
      </c>
      <c r="L19" s="213">
        <v>2.2155</v>
      </c>
      <c r="M19" s="214">
        <v>2.0815000000000001</v>
      </c>
      <c r="N19" s="244"/>
    </row>
    <row r="20" spans="1:15" ht="15" customHeight="1" x14ac:dyDescent="0.25">
      <c r="A20" s="211">
        <v>2006</v>
      </c>
      <c r="B20" s="215">
        <v>2.1435</v>
      </c>
      <c r="C20" s="213">
        <v>2.1755</v>
      </c>
      <c r="D20" s="213">
        <v>2.2515000000000001</v>
      </c>
      <c r="E20" s="213">
        <v>2.4545000000000003</v>
      </c>
      <c r="F20" s="213">
        <v>2.6795</v>
      </c>
      <c r="G20" s="213">
        <v>2.7294999999999998</v>
      </c>
      <c r="H20" s="213">
        <v>2.8445</v>
      </c>
      <c r="I20" s="213">
        <v>3.0565000000000002</v>
      </c>
      <c r="J20" s="213">
        <v>2.7444999999999999</v>
      </c>
      <c r="K20" s="213">
        <v>2.3734999999999999</v>
      </c>
      <c r="L20" s="213">
        <v>2.2585000000000002</v>
      </c>
      <c r="M20" s="214">
        <v>2.2895000000000003</v>
      </c>
      <c r="N20" s="244"/>
    </row>
    <row r="21" spans="1:15" ht="15" customHeight="1" x14ac:dyDescent="0.25">
      <c r="A21" s="211">
        <v>2007</v>
      </c>
      <c r="B21" s="215">
        <v>2.1284999999999998</v>
      </c>
      <c r="C21" s="213">
        <v>2.0895000000000001</v>
      </c>
      <c r="D21" s="213">
        <v>2.3875000000000002</v>
      </c>
      <c r="E21" s="213">
        <v>2.8054999999999999</v>
      </c>
      <c r="F21" s="213">
        <v>3.0645000000000002</v>
      </c>
      <c r="G21" s="213">
        <v>3.0725000000000002</v>
      </c>
      <c r="H21" s="213">
        <v>2.9975000000000001</v>
      </c>
      <c r="I21" s="213">
        <v>2.9215</v>
      </c>
      <c r="J21" s="213">
        <v>2.8895</v>
      </c>
      <c r="K21" s="213">
        <v>2.8995000000000002</v>
      </c>
      <c r="L21" s="213">
        <v>3.0924999999999998</v>
      </c>
      <c r="M21" s="214">
        <v>3.0434999999999999</v>
      </c>
      <c r="N21" s="244"/>
    </row>
    <row r="22" spans="1:15" ht="15" customHeight="1" x14ac:dyDescent="0.25">
      <c r="A22" s="211">
        <v>2008</v>
      </c>
      <c r="B22" s="215">
        <v>2.9405000000000001</v>
      </c>
      <c r="C22" s="213">
        <v>3.0215000000000001</v>
      </c>
      <c r="D22" s="213">
        <v>3.1465000000000001</v>
      </c>
      <c r="E22" s="213">
        <v>3.3864999999999998</v>
      </c>
      <c r="F22" s="213">
        <v>3.6484999999999999</v>
      </c>
      <c r="G22" s="213">
        <v>3.9735</v>
      </c>
      <c r="H22" s="213">
        <v>4.1074999999999999</v>
      </c>
      <c r="I22" s="213">
        <v>3.9445000000000001</v>
      </c>
      <c r="J22" s="213">
        <v>3.7374999999999998</v>
      </c>
      <c r="K22" s="213">
        <v>3.0015000000000001</v>
      </c>
      <c r="L22" s="213">
        <v>2.0335000000000001</v>
      </c>
      <c r="M22" s="214">
        <v>1.5365</v>
      </c>
      <c r="N22" s="244"/>
    </row>
    <row r="23" spans="1:15" ht="15" customHeight="1" x14ac:dyDescent="0.25">
      <c r="A23" s="211">
        <v>2009</v>
      </c>
      <c r="B23" s="215">
        <v>1.4744999999999999</v>
      </c>
      <c r="C23" s="213">
        <v>1.8065</v>
      </c>
      <c r="D23" s="213">
        <v>1.9335</v>
      </c>
      <c r="E23" s="213">
        <v>2.0495000000000001</v>
      </c>
      <c r="F23" s="213">
        <v>2.2995000000000001</v>
      </c>
      <c r="G23" s="213">
        <v>2.5975000000000001</v>
      </c>
      <c r="H23" s="213">
        <v>2.6004999999999998</v>
      </c>
      <c r="I23" s="213">
        <v>2.6695000000000002</v>
      </c>
      <c r="J23" s="213">
        <v>2.6915</v>
      </c>
      <c r="K23" s="213">
        <v>2.5845000000000002</v>
      </c>
      <c r="L23" s="213">
        <v>2.6055000000000001</v>
      </c>
      <c r="M23" s="214">
        <v>2.5474999999999999</v>
      </c>
      <c r="N23" s="244"/>
    </row>
    <row r="24" spans="1:15" ht="15" customHeight="1" x14ac:dyDescent="0.25">
      <c r="A24" s="211">
        <v>2010</v>
      </c>
      <c r="B24" s="215">
        <v>2.6234999999999999</v>
      </c>
      <c r="C24" s="213">
        <v>2.6625000000000001</v>
      </c>
      <c r="D24" s="213">
        <v>2.7765</v>
      </c>
      <c r="E24" s="213">
        <v>2.8984999999999999</v>
      </c>
      <c r="F24" s="213">
        <v>2.8975</v>
      </c>
      <c r="G24" s="213">
        <v>2.8054999999999999</v>
      </c>
      <c r="H24" s="213">
        <v>2.8105000000000002</v>
      </c>
      <c r="I24" s="213">
        <v>2.8384999999999998</v>
      </c>
      <c r="J24" s="213">
        <v>2.8374999999999999</v>
      </c>
      <c r="K24" s="213">
        <v>2.8424999999999998</v>
      </c>
      <c r="L24" s="213">
        <v>2.8795000000000002</v>
      </c>
      <c r="M24" s="214">
        <v>2.9245000000000001</v>
      </c>
      <c r="N24" s="244"/>
    </row>
    <row r="25" spans="1:15" ht="15" customHeight="1" x14ac:dyDescent="0.25">
      <c r="A25" s="211">
        <v>2011</v>
      </c>
      <c r="B25" s="215">
        <v>2.9655</v>
      </c>
      <c r="C25" s="213">
        <v>3.0095000000000001</v>
      </c>
      <c r="D25" s="213"/>
      <c r="E25" s="213"/>
      <c r="F25" s="213"/>
      <c r="G25" s="213"/>
      <c r="H25" s="213"/>
      <c r="I25" s="213"/>
      <c r="J25" s="213"/>
      <c r="K25" s="213"/>
      <c r="L25" s="213"/>
      <c r="M25" s="214"/>
      <c r="N25" s="244"/>
    </row>
    <row r="26" spans="1:15" ht="15" customHeight="1" x14ac:dyDescent="0.25">
      <c r="A26" s="211">
        <v>2012</v>
      </c>
      <c r="B26" s="215"/>
      <c r="C26" s="213">
        <v>3.1680000000000001</v>
      </c>
      <c r="D26" s="213">
        <v>3.4929999999999999</v>
      </c>
      <c r="E26" s="213">
        <v>3.754</v>
      </c>
      <c r="F26" s="213">
        <v>3.7719999999999998</v>
      </c>
      <c r="G26" s="213">
        <v>3.6960000000000002</v>
      </c>
      <c r="H26" s="213">
        <v>3.4780000000000002</v>
      </c>
      <c r="I26" s="213">
        <v>3.5619999999999998</v>
      </c>
      <c r="J26" s="213">
        <v>3.7639999999999998</v>
      </c>
      <c r="K26" s="213">
        <v>3.7610000000000001</v>
      </c>
      <c r="L26" s="213">
        <v>3.4990000000000001</v>
      </c>
      <c r="M26" s="214">
        <v>3.2480000000000002</v>
      </c>
      <c r="N26" s="244"/>
    </row>
    <row r="27" spans="1:15" ht="15" customHeight="1" x14ac:dyDescent="0.25">
      <c r="A27" s="211">
        <v>2013</v>
      </c>
      <c r="B27" s="215">
        <v>3.0249999999999999</v>
      </c>
      <c r="C27" s="213">
        <v>3.1619999999999999</v>
      </c>
      <c r="D27" s="213">
        <v>3.351</v>
      </c>
      <c r="E27" s="213">
        <v>3.3620000000000001</v>
      </c>
      <c r="F27" s="213">
        <v>3.516</v>
      </c>
      <c r="G27" s="213">
        <v>3.6309999999999998</v>
      </c>
      <c r="H27" s="213">
        <v>3.6509999999999998</v>
      </c>
      <c r="I27" s="213">
        <v>3.718</v>
      </c>
      <c r="J27" s="213">
        <v>3.6739999999999999</v>
      </c>
      <c r="K27" s="213">
        <v>3.4750000000000001</v>
      </c>
      <c r="L27" s="213">
        <v>3.0939999999999999</v>
      </c>
      <c r="M27" s="214">
        <v>3.0259999999999998</v>
      </c>
      <c r="N27" s="244"/>
    </row>
    <row r="28" spans="1:15" ht="15" customHeight="1" x14ac:dyDescent="0.25">
      <c r="A28" s="211">
        <v>2014</v>
      </c>
      <c r="B28" s="215">
        <v>3.016</v>
      </c>
      <c r="C28" s="213">
        <v>3.0670000000000002</v>
      </c>
      <c r="D28" s="213">
        <v>3.2410000000000001</v>
      </c>
      <c r="E28" s="213">
        <v>3.3340000000000001</v>
      </c>
      <c r="F28" s="213">
        <v>3.41</v>
      </c>
      <c r="G28" s="213">
        <v>3.5341818181818185</v>
      </c>
      <c r="H28" s="213">
        <v>3.625</v>
      </c>
      <c r="I28" s="213">
        <v>3.6135333333333333</v>
      </c>
      <c r="J28" s="213">
        <v>3.5743749999999999</v>
      </c>
      <c r="K28" s="213">
        <v>3.3402499999999997</v>
      </c>
      <c r="L28" s="213">
        <v>3.0155200000000004</v>
      </c>
      <c r="M28" s="214">
        <v>2.5776538461538463</v>
      </c>
      <c r="N28" s="244"/>
      <c r="O28" s="213"/>
    </row>
    <row r="29" spans="1:15" ht="15" customHeight="1" x14ac:dyDescent="0.25">
      <c r="A29" s="211">
        <v>2015</v>
      </c>
      <c r="B29" s="215">
        <v>2.0550000000000002</v>
      </c>
      <c r="C29" s="213">
        <v>1.9742608695652175</v>
      </c>
      <c r="D29" s="213">
        <v>2.2152173913043485</v>
      </c>
      <c r="E29" s="213">
        <v>2.3162000000000003</v>
      </c>
      <c r="F29" s="213">
        <v>2.4786249999999996</v>
      </c>
      <c r="G29" s="213">
        <v>2.7300434782608698</v>
      </c>
      <c r="H29" s="213">
        <v>2.8219999999999996</v>
      </c>
      <c r="I29" s="213">
        <v>2.7831923076923077</v>
      </c>
      <c r="J29" s="213">
        <v>2.6076800000000002</v>
      </c>
      <c r="K29" s="213">
        <v>2.4368846153846153</v>
      </c>
      <c r="L29" s="213">
        <v>2.3333076923076925</v>
      </c>
      <c r="M29" s="214">
        <v>2.1394347826086952</v>
      </c>
      <c r="N29" s="244"/>
      <c r="O29" s="213"/>
    </row>
    <row r="30" spans="1:15" ht="15" customHeight="1" x14ac:dyDescent="0.25">
      <c r="A30" s="211">
        <v>2016</v>
      </c>
      <c r="B30" s="215">
        <v>1.9192799999999999</v>
      </c>
      <c r="C30" s="213">
        <v>1.7577083333333332</v>
      </c>
      <c r="D30" s="213">
        <v>1.8777307692307692</v>
      </c>
      <c r="E30" s="213">
        <v>2.0254399999999997</v>
      </c>
      <c r="F30" s="213">
        <v>2.1889615384615384</v>
      </c>
      <c r="G30" s="213">
        <v>2.3232000000000004</v>
      </c>
      <c r="H30" s="213">
        <v>2.3400909090909092</v>
      </c>
      <c r="I30" s="213">
        <v>2.314884615384615</v>
      </c>
      <c r="J30" s="213">
        <v>2.3551599999999997</v>
      </c>
      <c r="K30" s="213">
        <v>2.3752800000000001</v>
      </c>
      <c r="L30" s="213">
        <v>2.2892400000000008</v>
      </c>
      <c r="M30" s="214">
        <v>2.1962962962962966</v>
      </c>
      <c r="N30" s="244"/>
    </row>
    <row r="31" spans="1:15" ht="15" customHeight="1" x14ac:dyDescent="0.25">
      <c r="A31" s="211">
        <v>2017</v>
      </c>
      <c r="B31" s="215">
        <v>2.2864230769230769</v>
      </c>
      <c r="C31" s="213">
        <v>2.3244347826086953</v>
      </c>
      <c r="D31" s="213">
        <v>2.3529999999999993</v>
      </c>
      <c r="E31" s="213">
        <v>2.3655200000000001</v>
      </c>
      <c r="F31" s="213">
        <v>2.3839423076923079</v>
      </c>
      <c r="G31" s="213">
        <v>2.3707307692307693</v>
      </c>
      <c r="H31" s="213">
        <v>2.3330869565217394</v>
      </c>
      <c r="I31" s="213">
        <v>2.4209259259259261</v>
      </c>
      <c r="J31" s="213">
        <v>2.6048749999999998</v>
      </c>
      <c r="K31" s="213">
        <v>2.5957777777777777</v>
      </c>
      <c r="L31" s="213">
        <v>2.615608695652174</v>
      </c>
      <c r="M31" s="214">
        <v>2.6082916666666671</v>
      </c>
      <c r="N31" s="244"/>
    </row>
    <row r="32" spans="1:15" ht="15" customHeight="1" x14ac:dyDescent="0.25">
      <c r="A32" s="211">
        <v>2018</v>
      </c>
      <c r="B32" s="215">
        <v>2.5827599999999999</v>
      </c>
      <c r="C32" s="213">
        <v>2.6053913043478265</v>
      </c>
      <c r="D32" s="213">
        <v>2.5869615384615381</v>
      </c>
      <c r="E32" s="213">
        <v>2.6348846153846148</v>
      </c>
      <c r="F32" s="213">
        <v>2.8169230769230773</v>
      </c>
      <c r="G32" s="213">
        <v>2.9458695652173912</v>
      </c>
      <c r="H32" s="213">
        <v>2.9358846153846154</v>
      </c>
      <c r="I32" s="213">
        <v>2.9403333333333328</v>
      </c>
      <c r="J32" s="213">
        <v>2.9572500000000002</v>
      </c>
      <c r="K32" s="213">
        <v>3.0055199999999997</v>
      </c>
      <c r="L32" s="213">
        <v>2.9072399999999994</v>
      </c>
      <c r="M32" s="214">
        <v>2.6222083333333335</v>
      </c>
      <c r="N32" s="244"/>
    </row>
    <row r="33" spans="1:14" ht="15" customHeight="1" x14ac:dyDescent="0.25">
      <c r="A33" s="211">
        <v>2019</v>
      </c>
      <c r="B33" s="215">
        <v>2.3093461538461542</v>
      </c>
      <c r="C33" s="213">
        <v>2.2616956521739131</v>
      </c>
      <c r="D33" s="213">
        <v>2.39872</v>
      </c>
      <c r="E33" s="213">
        <v>2.702576923076923</v>
      </c>
      <c r="F33" s="213">
        <v>2.8690000000000002</v>
      </c>
      <c r="G33" s="213">
        <v>2.8519999999999999</v>
      </c>
      <c r="H33" s="213">
        <v>2.7989999999999999</v>
      </c>
      <c r="I33" s="213">
        <v>2.782</v>
      </c>
      <c r="J33" s="213">
        <v>2.72</v>
      </c>
      <c r="K33" s="213">
        <v>2.7170000000000001</v>
      </c>
      <c r="L33" s="213">
        <v>2.7120000000000002</v>
      </c>
      <c r="M33" s="214">
        <v>2.6480000000000001</v>
      </c>
      <c r="N33" s="244"/>
    </row>
    <row r="34" spans="1:14" ht="15" customHeight="1" x14ac:dyDescent="0.25">
      <c r="A34" s="211">
        <v>2020</v>
      </c>
      <c r="B34" s="215">
        <v>2.569</v>
      </c>
      <c r="C34" s="213">
        <v>2.4529999999999998</v>
      </c>
      <c r="D34" s="213">
        <v>2.3340000000000001</v>
      </c>
      <c r="E34" s="213">
        <v>1.9019999999999999</v>
      </c>
      <c r="F34" s="213">
        <v>1.7430000000000001</v>
      </c>
      <c r="G34" s="213">
        <v>2.048</v>
      </c>
      <c r="H34" s="213">
        <v>2.2200000000000002</v>
      </c>
      <c r="I34" s="213">
        <v>2.2400000000000002</v>
      </c>
      <c r="J34" s="213">
        <v>2.25</v>
      </c>
      <c r="K34" s="213">
        <v>2.2469999999999999</v>
      </c>
      <c r="L34" s="213">
        <v>2.2280000000000002</v>
      </c>
      <c r="M34" s="214">
        <v>2.23</v>
      </c>
    </row>
    <row r="35" spans="1:14" ht="15" customHeight="1" x14ac:dyDescent="0.25">
      <c r="A35" s="211">
        <v>2021</v>
      </c>
      <c r="B35" s="215">
        <v>2.294</v>
      </c>
      <c r="C35" s="213">
        <v>2.3919999999999999</v>
      </c>
      <c r="D35" s="213">
        <v>2.67</v>
      </c>
      <c r="E35" s="213">
        <v>2.7440000000000002</v>
      </c>
      <c r="F35" s="213">
        <v>2.8929999999999998</v>
      </c>
      <c r="G35" s="213">
        <v>2.984</v>
      </c>
      <c r="H35" s="213">
        <v>3.1949999999999998</v>
      </c>
      <c r="I35" s="213">
        <v>3.3170000000000002</v>
      </c>
      <c r="J35" s="213">
        <v>3.3130000000000002</v>
      </c>
      <c r="K35" s="213">
        <v>3.3919999999999999</v>
      </c>
      <c r="L35" s="213">
        <v>3.4089999999999998</v>
      </c>
      <c r="M35" s="214">
        <v>3.3889999999999998</v>
      </c>
    </row>
    <row r="36" spans="1:14" ht="15" customHeight="1" x14ac:dyDescent="0.25">
      <c r="A36" s="211">
        <v>2022</v>
      </c>
      <c r="B36" s="215">
        <v>3.3820000000000001</v>
      </c>
      <c r="C36" s="213">
        <v>3.4380000000000002</v>
      </c>
      <c r="D36" s="213">
        <v>4.0140000000000002</v>
      </c>
      <c r="E36" s="213">
        <v>4.0369999999999999</v>
      </c>
      <c r="F36" s="213">
        <v>4.2779999999999996</v>
      </c>
      <c r="G36" s="213">
        <v>5.0140000000000002</v>
      </c>
      <c r="H36" s="213">
        <v>4.7960000000000003</v>
      </c>
      <c r="I36" s="213">
        <v>3.956</v>
      </c>
      <c r="J36" s="213">
        <v>3.9340000000000002</v>
      </c>
      <c r="K36" s="213">
        <v>4.0620000000000003</v>
      </c>
      <c r="L36" s="213">
        <v>3.8580000000000001</v>
      </c>
      <c r="M36" s="214">
        <v>3.093</v>
      </c>
    </row>
    <row r="37" spans="1:14" ht="15" customHeight="1" x14ac:dyDescent="0.25">
      <c r="A37" s="211">
        <v>2023</v>
      </c>
      <c r="B37" s="215">
        <v>3.04</v>
      </c>
      <c r="C37" s="213">
        <v>3.2749999999999999</v>
      </c>
      <c r="D37" s="213">
        <v>3.2570000000000001</v>
      </c>
      <c r="E37" s="213">
        <v>3.4260000000000002</v>
      </c>
      <c r="F37" s="213">
        <v>3.488</v>
      </c>
      <c r="G37" s="213">
        <v>3.6970000000000001</v>
      </c>
      <c r="H37" s="213">
        <v>3.7149999999999999</v>
      </c>
      <c r="I37" s="213">
        <v>3.8620000000000001</v>
      </c>
      <c r="J37" s="213">
        <v>4.2039999999999997</v>
      </c>
      <c r="K37" s="213">
        <v>3.9340000000000002</v>
      </c>
      <c r="L37" s="213">
        <v>3.3450000000000002</v>
      </c>
      <c r="M37" s="214">
        <v>3.0190000000000001</v>
      </c>
    </row>
    <row r="38" spans="1:14" ht="15" customHeight="1" x14ac:dyDescent="0.25">
      <c r="A38" s="211">
        <v>2024</v>
      </c>
      <c r="B38" s="215">
        <v>2.9009999999999998</v>
      </c>
      <c r="C38" s="213">
        <v>3.0859999999999999</v>
      </c>
      <c r="D38" s="213">
        <v>3.4329999999999998</v>
      </c>
      <c r="E38" s="213">
        <v>3.5960000000000001</v>
      </c>
      <c r="F38" s="213">
        <v>3.4889999999999999</v>
      </c>
      <c r="G38" s="213">
        <v>3.39</v>
      </c>
      <c r="H38" s="213">
        <v>3.5409999999999999</v>
      </c>
      <c r="I38" s="213">
        <v>3.524</v>
      </c>
      <c r="J38" s="213">
        <v>3.3620000000000001</v>
      </c>
      <c r="K38" s="213">
        <v>3.2250000000000001</v>
      </c>
      <c r="L38" s="213">
        <v>3.05</v>
      </c>
      <c r="M38" s="214">
        <v>2.8069999999999999</v>
      </c>
    </row>
    <row r="39" spans="1:14" ht="15" customHeight="1" x14ac:dyDescent="0.25">
      <c r="A39" s="211">
        <v>2025</v>
      </c>
      <c r="B39" s="215">
        <v>2.8490000000000002</v>
      </c>
      <c r="C39" s="213"/>
      <c r="D39" s="213"/>
      <c r="E39" s="213"/>
      <c r="F39" s="213"/>
      <c r="G39" s="213"/>
      <c r="H39" s="213"/>
      <c r="I39" s="213"/>
      <c r="J39" s="213"/>
      <c r="K39" s="213"/>
      <c r="L39" s="213"/>
      <c r="M39" s="214"/>
    </row>
    <row r="40" spans="1:14" s="213" customFormat="1" ht="26.4" x14ac:dyDescent="0.25">
      <c r="A40" s="317" t="s">
        <v>253</v>
      </c>
      <c r="B40" s="316">
        <f>AVERAGE(B29:B38)</f>
        <v>2.5338809230769233</v>
      </c>
      <c r="C40" s="316">
        <f t="shared" ref="C40:M40" si="0">AVERAGE(C29:C38)</f>
        <v>2.5567490942028983</v>
      </c>
      <c r="D40" s="316">
        <f t="shared" si="0"/>
        <v>2.7139629698996659</v>
      </c>
      <c r="E40" s="316">
        <f t="shared" si="0"/>
        <v>2.7749621538461535</v>
      </c>
      <c r="F40" s="316">
        <f t="shared" si="0"/>
        <v>2.8628451923076925</v>
      </c>
      <c r="G40" s="316">
        <f t="shared" si="0"/>
        <v>3.0354843812709027</v>
      </c>
      <c r="H40" s="316">
        <f t="shared" si="0"/>
        <v>3.0697062480997266</v>
      </c>
      <c r="I40" s="316">
        <f t="shared" si="0"/>
        <v>3.0140336182336185</v>
      </c>
      <c r="J40" s="316">
        <f t="shared" si="0"/>
        <v>3.0307965000000001</v>
      </c>
      <c r="K40" s="316">
        <f t="shared" si="0"/>
        <v>2.99904623931624</v>
      </c>
      <c r="L40" s="316">
        <f t="shared" si="0"/>
        <v>2.8747396387959867</v>
      </c>
      <c r="M40" s="316">
        <f t="shared" si="0"/>
        <v>2.6752231078904996</v>
      </c>
    </row>
    <row r="41" spans="1:14" s="213" customFormat="1" ht="26.4" x14ac:dyDescent="0.25">
      <c r="A41" s="318" t="s">
        <v>254</v>
      </c>
      <c r="B41" s="316">
        <f t="shared" ref="B41:M41" si="1">MEDIAN(B29:B38)</f>
        <v>2.4391730769230771</v>
      </c>
      <c r="C41" s="316">
        <f t="shared" si="1"/>
        <v>2.4224999999999999</v>
      </c>
      <c r="D41" s="316">
        <f t="shared" si="1"/>
        <v>2.492840769230769</v>
      </c>
      <c r="E41" s="316">
        <f t="shared" si="1"/>
        <v>2.6687307692307689</v>
      </c>
      <c r="F41" s="316">
        <f t="shared" si="1"/>
        <v>2.8429615384615388</v>
      </c>
      <c r="G41" s="316">
        <f t="shared" si="1"/>
        <v>2.8989347826086957</v>
      </c>
      <c r="H41" s="316">
        <f t="shared" si="1"/>
        <v>2.8789423076923075</v>
      </c>
      <c r="I41" s="316">
        <f t="shared" si="1"/>
        <v>2.86176282051282</v>
      </c>
      <c r="J41" s="316">
        <f t="shared" si="1"/>
        <v>2.8386250000000004</v>
      </c>
      <c r="K41" s="316">
        <f t="shared" si="1"/>
        <v>2.8612599999999997</v>
      </c>
      <c r="L41" s="316">
        <f t="shared" si="1"/>
        <v>2.8096199999999998</v>
      </c>
      <c r="M41" s="316">
        <f t="shared" si="1"/>
        <v>2.6351041666666668</v>
      </c>
    </row>
    <row r="42" spans="1:14" ht="6.75" customHeight="1" x14ac:dyDescent="0.25"/>
    <row r="43" spans="1:14" ht="17.399999999999999" customHeight="1" x14ac:dyDescent="0.3">
      <c r="A43" s="508" t="s">
        <v>170</v>
      </c>
      <c r="B43" s="491"/>
      <c r="C43" s="491"/>
      <c r="D43" s="491"/>
      <c r="E43" s="491"/>
      <c r="F43" s="491"/>
      <c r="G43" s="491"/>
      <c r="H43" s="491"/>
      <c r="I43" s="491"/>
      <c r="J43" s="491"/>
      <c r="K43" s="491"/>
      <c r="L43" s="491"/>
      <c r="M43" s="491"/>
    </row>
    <row r="44" spans="1:14" ht="5.25" customHeight="1" x14ac:dyDescent="0.3">
      <c r="A44" s="216"/>
      <c r="B44" s="182"/>
      <c r="C44" s="182"/>
      <c r="D44" s="182"/>
      <c r="E44" s="182"/>
      <c r="F44" s="182"/>
      <c r="G44" s="182"/>
      <c r="H44" s="182"/>
      <c r="I44" s="182"/>
      <c r="J44" s="182"/>
      <c r="K44" s="182"/>
      <c r="L44" s="182"/>
      <c r="M44" s="182"/>
    </row>
    <row r="45" spans="1:14" ht="18" customHeight="1" x14ac:dyDescent="0.3">
      <c r="A45" s="217" t="s">
        <v>137</v>
      </c>
      <c r="B45" s="182"/>
      <c r="C45" s="182"/>
      <c r="D45" s="182"/>
      <c r="E45" s="182"/>
      <c r="F45" s="182"/>
      <c r="G45" s="182"/>
      <c r="H45" s="182"/>
      <c r="I45" s="182"/>
      <c r="J45" s="182"/>
      <c r="K45" s="182"/>
      <c r="L45" s="182"/>
      <c r="M45" s="182"/>
    </row>
    <row r="46" spans="1:14" ht="6" customHeight="1" x14ac:dyDescent="0.3">
      <c r="A46" s="217"/>
      <c r="B46" s="182"/>
      <c r="C46" s="182"/>
      <c r="D46" s="182"/>
      <c r="E46" s="182"/>
      <c r="F46" s="182"/>
      <c r="G46" s="182"/>
      <c r="H46" s="182"/>
      <c r="I46" s="182"/>
      <c r="J46" s="182"/>
      <c r="K46" s="182"/>
      <c r="L46" s="182"/>
      <c r="M46" s="182"/>
    </row>
    <row r="47" spans="1:14" ht="14.4" customHeight="1" x14ac:dyDescent="0.25">
      <c r="A47" s="508" t="s">
        <v>136</v>
      </c>
      <c r="B47" s="508"/>
      <c r="C47" s="508"/>
      <c r="D47" s="508"/>
      <c r="E47" s="508"/>
      <c r="F47" s="508"/>
      <c r="G47" s="508"/>
      <c r="H47" s="508"/>
      <c r="I47" s="508"/>
      <c r="J47" s="508"/>
      <c r="K47" s="508"/>
      <c r="L47" s="508"/>
      <c r="M47" s="508"/>
    </row>
    <row r="48" spans="1:14" ht="5.25" customHeight="1" x14ac:dyDescent="0.25">
      <c r="A48" s="217"/>
      <c r="B48" s="175"/>
      <c r="C48" s="175"/>
      <c r="D48" s="175"/>
      <c r="E48" s="175"/>
      <c r="F48" s="175"/>
      <c r="G48" s="175"/>
      <c r="H48" s="175"/>
      <c r="I48" s="175"/>
      <c r="J48" s="175"/>
      <c r="K48" s="175"/>
      <c r="L48" s="175"/>
      <c r="M48" s="175"/>
    </row>
    <row r="49" spans="1:19" ht="81" customHeight="1" x14ac:dyDescent="0.25">
      <c r="A49" s="509" t="s">
        <v>251</v>
      </c>
      <c r="B49" s="505"/>
      <c r="C49" s="505"/>
      <c r="D49" s="505"/>
      <c r="E49" s="505"/>
      <c r="F49" s="505"/>
      <c r="G49" s="505"/>
      <c r="H49" s="505"/>
      <c r="I49" s="505"/>
      <c r="J49" s="505"/>
      <c r="K49" s="505"/>
      <c r="L49" s="505"/>
      <c r="M49" s="505"/>
    </row>
    <row r="52" spans="1:19" ht="14.4" x14ac:dyDescent="0.3">
      <c r="B52" s="243"/>
      <c r="C52" s="243"/>
      <c r="D52" s="243"/>
      <c r="E52" s="243"/>
      <c r="F52" s="243"/>
      <c r="G52" s="243"/>
      <c r="H52" s="243"/>
      <c r="I52" s="243"/>
      <c r="J52" s="243"/>
      <c r="K52" s="243"/>
      <c r="L52" s="243"/>
      <c r="M52" s="243"/>
      <c r="N52" s="243"/>
      <c r="O52" s="244"/>
      <c r="P52" s="244"/>
      <c r="Q52" s="244"/>
      <c r="R52" s="244"/>
      <c r="S52" s="244"/>
    </row>
    <row r="53" spans="1:19" x14ac:dyDescent="0.25">
      <c r="B53" s="244"/>
      <c r="C53" s="244"/>
      <c r="D53" s="244"/>
      <c r="E53" s="244"/>
      <c r="F53" s="244"/>
      <c r="G53" s="244"/>
      <c r="H53" s="244"/>
      <c r="I53" s="244"/>
      <c r="J53" s="244"/>
      <c r="K53" s="244"/>
      <c r="L53" s="244"/>
      <c r="M53" s="244"/>
      <c r="N53" s="244"/>
      <c r="O53" s="244"/>
      <c r="P53" s="244"/>
      <c r="Q53" s="244"/>
      <c r="R53" s="244"/>
      <c r="S53" s="244"/>
    </row>
    <row r="54" spans="1:19" ht="19.2" x14ac:dyDescent="0.3">
      <c r="A54" s="147" t="s">
        <v>252</v>
      </c>
      <c r="B54" s="244"/>
      <c r="C54" s="244"/>
      <c r="D54" s="244"/>
      <c r="E54" s="244"/>
      <c r="F54" s="244"/>
      <c r="G54" s="244"/>
      <c r="H54" s="244"/>
      <c r="I54" s="244"/>
      <c r="J54" s="244"/>
      <c r="K54" s="244"/>
      <c r="L54" s="244"/>
      <c r="M54" s="244"/>
      <c r="N54" s="244"/>
      <c r="O54" s="244"/>
      <c r="P54" s="244"/>
      <c r="Q54" s="244"/>
      <c r="R54" s="244"/>
      <c r="S54" s="244"/>
    </row>
    <row r="55" spans="1:19" x14ac:dyDescent="0.25">
      <c r="B55" s="209" t="s">
        <v>100</v>
      </c>
      <c r="C55" s="209" t="s">
        <v>101</v>
      </c>
      <c r="D55" s="209" t="s">
        <v>102</v>
      </c>
      <c r="E55" s="209" t="s">
        <v>103</v>
      </c>
      <c r="F55" s="209" t="s">
        <v>104</v>
      </c>
      <c r="G55" s="209" t="s">
        <v>105</v>
      </c>
      <c r="H55" s="209" t="s">
        <v>106</v>
      </c>
      <c r="I55" s="209" t="s">
        <v>107</v>
      </c>
      <c r="J55" s="209" t="s">
        <v>108</v>
      </c>
      <c r="K55" s="209" t="s">
        <v>109</v>
      </c>
      <c r="L55" s="209" t="s">
        <v>110</v>
      </c>
      <c r="M55" s="210" t="s">
        <v>111</v>
      </c>
    </row>
    <row r="56" spans="1:19" x14ac:dyDescent="0.25">
      <c r="A56" s="113">
        <v>2021</v>
      </c>
      <c r="B56" s="113">
        <v>2.5979999999999999</v>
      </c>
      <c r="C56" s="113">
        <v>2.746</v>
      </c>
      <c r="D56" s="113">
        <v>3.048</v>
      </c>
      <c r="E56" s="113">
        <v>3.0950000000000002</v>
      </c>
      <c r="F56" s="113">
        <v>3.145</v>
      </c>
      <c r="G56" s="113">
        <v>3.222</v>
      </c>
      <c r="H56" s="113">
        <v>3.3559999999999999</v>
      </c>
      <c r="I56" s="113">
        <v>3.3809999999999998</v>
      </c>
      <c r="J56" s="113">
        <v>3.391</v>
      </c>
      <c r="K56" s="113">
        <v>3.6269999999999998</v>
      </c>
      <c r="L56" s="113">
        <v>3.7189999999999999</v>
      </c>
      <c r="M56" s="113">
        <v>3.7320000000000002</v>
      </c>
    </row>
    <row r="57" spans="1:19" x14ac:dyDescent="0.25">
      <c r="A57" s="113">
        <v>2022</v>
      </c>
      <c r="B57" s="113">
        <v>3.7090000000000001</v>
      </c>
      <c r="C57" s="113">
        <v>3.7530000000000001</v>
      </c>
      <c r="D57" s="113">
        <v>4.7910000000000004</v>
      </c>
      <c r="E57" s="113">
        <v>5.0350000000000001</v>
      </c>
      <c r="F57" s="113">
        <v>5.4960000000000004</v>
      </c>
      <c r="G57" s="113">
        <v>5.78</v>
      </c>
      <c r="H57" s="113">
        <v>5.8310000000000004</v>
      </c>
      <c r="I57" s="113">
        <v>5.0330000000000004</v>
      </c>
      <c r="J57" s="113">
        <v>4.9169999999999998</v>
      </c>
      <c r="K57" s="113">
        <v>5.1859999999999999</v>
      </c>
      <c r="L57" s="113">
        <v>5.36</v>
      </c>
      <c r="M57" s="113">
        <v>4.5919999999999996</v>
      </c>
    </row>
    <row r="58" spans="1:19" x14ac:dyDescent="0.25">
      <c r="A58" s="113">
        <v>2023</v>
      </c>
      <c r="B58" s="113">
        <v>4.4020000000000001</v>
      </c>
      <c r="C58" s="113">
        <v>4.3810000000000002</v>
      </c>
      <c r="D58" s="113">
        <v>4.1950000000000003</v>
      </c>
      <c r="E58" s="113">
        <v>4.1070000000000002</v>
      </c>
      <c r="F58" s="113">
        <v>4.0389999999999997</v>
      </c>
      <c r="G58" s="113">
        <v>4.1790000000000003</v>
      </c>
      <c r="H58" s="113">
        <v>4.1109999999999998</v>
      </c>
      <c r="I58" s="113">
        <v>4.327</v>
      </c>
      <c r="J58" s="113">
        <v>4.6520000000000001</v>
      </c>
      <c r="K58" s="213">
        <v>4.5999999999999996</v>
      </c>
      <c r="L58" s="113">
        <v>4.3360000000000003</v>
      </c>
      <c r="M58" s="113">
        <v>3.74</v>
      </c>
    </row>
    <row r="59" spans="1:19" x14ac:dyDescent="0.25">
      <c r="A59" s="113">
        <v>2024</v>
      </c>
      <c r="B59" s="113">
        <v>3.63</v>
      </c>
      <c r="C59" s="113">
        <v>3.6859999999999999</v>
      </c>
      <c r="D59" s="113">
        <v>3.9159999999999999</v>
      </c>
      <c r="E59" s="113">
        <v>4.0469999999999997</v>
      </c>
      <c r="F59" s="113">
        <v>3.9289999999999998</v>
      </c>
      <c r="G59" s="113">
        <v>3.7309999999999999</v>
      </c>
      <c r="H59" s="113">
        <v>3.9129999999999998</v>
      </c>
      <c r="I59" s="113">
        <v>3.802</v>
      </c>
      <c r="J59" s="113">
        <v>3.6619999999999999</v>
      </c>
      <c r="K59" s="213">
        <v>3.6320000000000001</v>
      </c>
      <c r="L59" s="113">
        <v>3.4750000000000001</v>
      </c>
      <c r="M59" s="135">
        <v>3243</v>
      </c>
    </row>
    <row r="60" spans="1:19" x14ac:dyDescent="0.25">
      <c r="A60" s="113">
        <v>2025</v>
      </c>
      <c r="B60" s="113">
        <v>3.238</v>
      </c>
      <c r="K60" s="213"/>
      <c r="M60" s="135"/>
    </row>
    <row r="61" spans="1:19" x14ac:dyDescent="0.25">
      <c r="A61" s="323" t="s">
        <v>204</v>
      </c>
    </row>
    <row r="62" spans="1:19" x14ac:dyDescent="0.25">
      <c r="A62" s="323" t="s">
        <v>203</v>
      </c>
    </row>
    <row r="66" spans="1:4" x14ac:dyDescent="0.25">
      <c r="A66" s="319"/>
      <c r="B66" s="319" t="s">
        <v>195</v>
      </c>
      <c r="C66" s="319"/>
      <c r="D66" s="319"/>
    </row>
    <row r="67" spans="1:4" x14ac:dyDescent="0.25">
      <c r="A67" s="319"/>
      <c r="B67" s="320">
        <v>1.3845000000000001</v>
      </c>
      <c r="C67" s="319"/>
      <c r="D67" s="319"/>
    </row>
    <row r="68" spans="1:4" x14ac:dyDescent="0.25">
      <c r="A68" s="319"/>
      <c r="B68" s="320">
        <v>1.4455</v>
      </c>
      <c r="C68" s="319"/>
      <c r="D68" s="319"/>
    </row>
    <row r="69" spans="1:4" x14ac:dyDescent="0.25">
      <c r="A69" s="319"/>
      <c r="B69" s="320">
        <v>1.6085</v>
      </c>
      <c r="C69" s="319"/>
      <c r="D69" s="319"/>
    </row>
    <row r="70" spans="1:4" x14ac:dyDescent="0.25">
      <c r="A70" s="319"/>
      <c r="B70" s="320">
        <v>1.5874999999999999</v>
      </c>
      <c r="C70" s="319"/>
      <c r="D70" s="319"/>
    </row>
    <row r="71" spans="1:4" x14ac:dyDescent="0.25">
      <c r="A71" s="319"/>
      <c r="B71" s="320">
        <v>1.5805</v>
      </c>
      <c r="C71" s="319"/>
      <c r="D71" s="319"/>
    </row>
    <row r="72" spans="1:4" x14ac:dyDescent="0.25">
      <c r="A72" s="319">
        <v>2000</v>
      </c>
      <c r="B72" s="320">
        <v>1.5845</v>
      </c>
      <c r="C72" s="319"/>
      <c r="D72" s="319"/>
    </row>
    <row r="73" spans="1:4" x14ac:dyDescent="0.25">
      <c r="A73" s="319"/>
      <c r="B73" s="320">
        <v>1.5865</v>
      </c>
      <c r="C73" s="319"/>
      <c r="D73" s="319"/>
    </row>
    <row r="74" spans="1:4" x14ac:dyDescent="0.25">
      <c r="A74" s="319"/>
      <c r="B74" s="320">
        <v>1.5874999999999999</v>
      </c>
      <c r="C74" s="319"/>
      <c r="D74" s="319"/>
    </row>
    <row r="75" spans="1:4" x14ac:dyDescent="0.25">
      <c r="A75" s="319"/>
      <c r="B75" s="320">
        <v>1.6225000000000001</v>
      </c>
      <c r="C75" s="319"/>
      <c r="D75" s="319"/>
    </row>
    <row r="76" spans="1:4" x14ac:dyDescent="0.25">
      <c r="A76" s="319"/>
      <c r="B76" s="320">
        <v>1.7215</v>
      </c>
      <c r="C76" s="319"/>
      <c r="D76" s="319"/>
    </row>
    <row r="77" spans="1:4" x14ac:dyDescent="0.25">
      <c r="A77" s="319"/>
      <c r="B77" s="320">
        <v>1.6815</v>
      </c>
      <c r="C77" s="319"/>
      <c r="D77" s="319"/>
    </row>
    <row r="78" spans="1:4" x14ac:dyDescent="0.25">
      <c r="A78" s="319"/>
      <c r="B78" s="320">
        <v>1.6655</v>
      </c>
      <c r="C78" s="319"/>
      <c r="D78" s="319"/>
    </row>
    <row r="79" spans="1:4" x14ac:dyDescent="0.25">
      <c r="A79" s="319"/>
      <c r="B79" s="320">
        <v>1.4984999999999999</v>
      </c>
      <c r="C79" s="319"/>
      <c r="D79" s="319"/>
    </row>
    <row r="80" spans="1:4" x14ac:dyDescent="0.25">
      <c r="A80" s="319"/>
      <c r="B80" s="320">
        <v>1.4935</v>
      </c>
      <c r="C80" s="319"/>
      <c r="D80" s="319"/>
    </row>
    <row r="81" spans="1:4" x14ac:dyDescent="0.25">
      <c r="A81" s="319"/>
      <c r="B81" s="320">
        <v>1.4584999999999999</v>
      </c>
      <c r="C81" s="319"/>
      <c r="D81" s="319"/>
    </row>
    <row r="82" spans="1:4" x14ac:dyDescent="0.25">
      <c r="A82" s="319"/>
      <c r="B82" s="320">
        <v>1.5285</v>
      </c>
      <c r="C82" s="319"/>
      <c r="D82" s="319"/>
    </row>
    <row r="83" spans="1:4" x14ac:dyDescent="0.25">
      <c r="A83" s="319"/>
      <c r="B83" s="320">
        <v>1.6755</v>
      </c>
      <c r="C83" s="319"/>
      <c r="D83" s="319"/>
    </row>
    <row r="84" spans="1:4" x14ac:dyDescent="0.25">
      <c r="A84" s="319">
        <v>2001</v>
      </c>
      <c r="B84" s="320">
        <v>1.6045</v>
      </c>
      <c r="C84" s="319"/>
      <c r="D84" s="319"/>
    </row>
    <row r="85" spans="1:4" x14ac:dyDescent="0.25">
      <c r="A85" s="319"/>
      <c r="B85" s="320">
        <v>1.5255000000000001</v>
      </c>
      <c r="C85" s="319"/>
      <c r="D85" s="319"/>
    </row>
    <row r="86" spans="1:4" x14ac:dyDescent="0.25">
      <c r="A86" s="319"/>
      <c r="B86" s="320">
        <v>1.5585</v>
      </c>
      <c r="C86" s="319"/>
      <c r="D86" s="319"/>
    </row>
    <row r="87" spans="1:4" x14ac:dyDescent="0.25">
      <c r="A87" s="319"/>
      <c r="B87" s="320">
        <v>1.5625</v>
      </c>
      <c r="C87" s="319"/>
      <c r="D87" s="319"/>
    </row>
    <row r="88" spans="1:4" x14ac:dyDescent="0.25">
      <c r="A88" s="319"/>
      <c r="B88" s="320"/>
      <c r="C88" s="319"/>
      <c r="D88" s="319"/>
    </row>
    <row r="89" spans="1:4" x14ac:dyDescent="0.25">
      <c r="A89" s="319"/>
      <c r="B89" s="320">
        <v>1.2735000000000001</v>
      </c>
      <c r="C89" s="319"/>
      <c r="D89" s="319"/>
    </row>
    <row r="90" spans="1:4" x14ac:dyDescent="0.25">
      <c r="A90" s="319"/>
      <c r="B90" s="320">
        <v>1.1735</v>
      </c>
      <c r="C90" s="319"/>
      <c r="D90" s="319"/>
    </row>
    <row r="91" spans="1:4" x14ac:dyDescent="0.25">
      <c r="A91" s="319"/>
      <c r="B91" s="320"/>
      <c r="C91" s="319"/>
      <c r="D91" s="319"/>
    </row>
    <row r="92" spans="1:4" x14ac:dyDescent="0.25">
      <c r="A92" s="319"/>
      <c r="B92" s="320">
        <v>1.1964999999999999</v>
      </c>
      <c r="C92" s="319"/>
      <c r="D92" s="319"/>
    </row>
    <row r="93" spans="1:4" x14ac:dyDescent="0.25">
      <c r="A93" s="319"/>
      <c r="B93" s="320">
        <v>1.3554999999999999</v>
      </c>
      <c r="C93" s="319"/>
      <c r="D93" s="319"/>
    </row>
    <row r="94" spans="1:4" x14ac:dyDescent="0.25">
      <c r="A94" s="319"/>
      <c r="B94" s="320"/>
      <c r="C94" s="319"/>
      <c r="D94" s="319"/>
    </row>
    <row r="95" spans="1:4" x14ac:dyDescent="0.25">
      <c r="A95" s="319"/>
      <c r="B95" s="320">
        <v>1.4544999999999999</v>
      </c>
      <c r="C95" s="319"/>
      <c r="D95" s="319"/>
    </row>
    <row r="96" spans="1:4" x14ac:dyDescent="0.25">
      <c r="A96" s="319">
        <v>2002</v>
      </c>
      <c r="B96" s="320">
        <v>1.4555</v>
      </c>
      <c r="C96" s="319"/>
      <c r="D96" s="319"/>
    </row>
    <row r="97" spans="1:4" x14ac:dyDescent="0.25">
      <c r="A97" s="319"/>
      <c r="B97" s="320">
        <v>1.4584999999999999</v>
      </c>
      <c r="C97" s="319"/>
      <c r="D97" s="319"/>
    </row>
    <row r="98" spans="1:4" x14ac:dyDescent="0.25">
      <c r="A98" s="319"/>
      <c r="B98" s="320">
        <v>1.4575</v>
      </c>
      <c r="C98" s="319"/>
      <c r="D98" s="319"/>
    </row>
    <row r="99" spans="1:4" x14ac:dyDescent="0.25">
      <c r="A99" s="319"/>
      <c r="B99" s="320">
        <v>1.4375</v>
      </c>
      <c r="C99" s="319"/>
      <c r="D99" s="319"/>
    </row>
    <row r="100" spans="1:4" x14ac:dyDescent="0.25">
      <c r="A100" s="319"/>
      <c r="B100" s="320">
        <v>1.4315</v>
      </c>
      <c r="C100" s="319"/>
      <c r="D100" s="319"/>
    </row>
    <row r="101" spans="1:4" x14ac:dyDescent="0.25">
      <c r="A101" s="319"/>
      <c r="B101" s="320">
        <v>1.4384999999999999</v>
      </c>
      <c r="C101" s="319"/>
      <c r="D101" s="319"/>
    </row>
    <row r="102" spans="1:4" x14ac:dyDescent="0.25">
      <c r="A102" s="319"/>
      <c r="B102" s="320">
        <v>1.4064999999999999</v>
      </c>
      <c r="C102" s="319"/>
      <c r="D102" s="319"/>
    </row>
    <row r="103" spans="1:4" x14ac:dyDescent="0.25">
      <c r="A103" s="319"/>
      <c r="B103" s="320">
        <v>1.4684999999999999</v>
      </c>
      <c r="C103" s="319"/>
      <c r="D103" s="319"/>
    </row>
    <row r="104" spans="1:4" x14ac:dyDescent="0.25">
      <c r="A104" s="319"/>
      <c r="B104" s="320">
        <v>1.6274999999999999</v>
      </c>
      <c r="C104" s="319"/>
      <c r="D104" s="319"/>
    </row>
    <row r="105" spans="1:4" x14ac:dyDescent="0.25">
      <c r="A105" s="319"/>
      <c r="B105" s="320">
        <v>1.6645000000000001</v>
      </c>
      <c r="C105" s="319"/>
      <c r="D105" s="319"/>
    </row>
    <row r="106" spans="1:4" x14ac:dyDescent="0.25">
      <c r="A106" s="319"/>
      <c r="B106" s="320">
        <v>1.5855000000000001</v>
      </c>
      <c r="C106" s="319"/>
      <c r="D106" s="319"/>
    </row>
    <row r="107" spans="1:4" x14ac:dyDescent="0.25">
      <c r="A107" s="319"/>
      <c r="B107" s="320">
        <v>1.5505</v>
      </c>
      <c r="C107" s="319"/>
      <c r="D107" s="319"/>
    </row>
    <row r="108" spans="1:4" x14ac:dyDescent="0.25">
      <c r="A108" s="319">
        <v>2003</v>
      </c>
      <c r="B108" s="320">
        <v>1.5405</v>
      </c>
      <c r="C108" s="319"/>
      <c r="D108" s="319"/>
    </row>
    <row r="109" spans="1:4" x14ac:dyDescent="0.25">
      <c r="A109" s="319"/>
      <c r="B109" s="320">
        <v>1.5855000000000001</v>
      </c>
      <c r="C109" s="319"/>
      <c r="D109" s="319"/>
    </row>
    <row r="110" spans="1:4" x14ac:dyDescent="0.25">
      <c r="A110" s="319"/>
      <c r="B110" s="320">
        <v>1.6515</v>
      </c>
      <c r="C110" s="319"/>
      <c r="D110" s="319"/>
    </row>
    <row r="111" spans="1:4" x14ac:dyDescent="0.25">
      <c r="A111" s="319"/>
      <c r="B111" s="320">
        <v>1.6515</v>
      </c>
      <c r="C111" s="319"/>
      <c r="D111" s="319"/>
    </row>
    <row r="112" spans="1:4" x14ac:dyDescent="0.25">
      <c r="A112" s="319"/>
      <c r="B112" s="320">
        <v>1.5635000000000001</v>
      </c>
      <c r="C112" s="319"/>
      <c r="D112" s="319"/>
    </row>
    <row r="113" spans="1:4" x14ac:dyDescent="0.25">
      <c r="A113" s="319"/>
      <c r="B113" s="320">
        <v>1.5485</v>
      </c>
      <c r="C113" s="319"/>
      <c r="D113" s="319"/>
    </row>
    <row r="114" spans="1:4" x14ac:dyDescent="0.25">
      <c r="A114" s="319"/>
      <c r="B114" s="320">
        <v>1.5065</v>
      </c>
      <c r="C114" s="319"/>
      <c r="D114" s="319"/>
    </row>
    <row r="115" spans="1:4" x14ac:dyDescent="0.25">
      <c r="A115" s="319"/>
      <c r="B115" s="320">
        <v>1.5205</v>
      </c>
      <c r="C115" s="319"/>
      <c r="D115" s="319"/>
    </row>
    <row r="116" spans="1:4" x14ac:dyDescent="0.25">
      <c r="A116" s="319"/>
      <c r="B116" s="320">
        <v>1.5695000000000001</v>
      </c>
      <c r="C116" s="319"/>
      <c r="D116" s="319"/>
    </row>
    <row r="117" spans="1:4" x14ac:dyDescent="0.25">
      <c r="A117" s="319"/>
      <c r="B117" s="320">
        <v>1.6655</v>
      </c>
      <c r="C117" s="319"/>
      <c r="D117" s="319"/>
    </row>
    <row r="118" spans="1:4" x14ac:dyDescent="0.25">
      <c r="A118" s="319"/>
      <c r="B118" s="320">
        <v>1.7955000000000001</v>
      </c>
      <c r="C118" s="319"/>
      <c r="D118" s="319"/>
    </row>
    <row r="119" spans="1:4" x14ac:dyDescent="0.25">
      <c r="A119" s="319"/>
      <c r="B119" s="320">
        <v>1.9675</v>
      </c>
      <c r="C119" s="319"/>
      <c r="D119" s="319"/>
    </row>
    <row r="120" spans="1:4" x14ac:dyDescent="0.25">
      <c r="A120" s="319">
        <v>2004</v>
      </c>
      <c r="B120" s="320">
        <v>1.9415</v>
      </c>
      <c r="C120" s="319"/>
      <c r="D120" s="319"/>
    </row>
    <row r="121" spans="1:4" x14ac:dyDescent="0.25">
      <c r="A121" s="319"/>
      <c r="B121" s="320">
        <v>1.9555</v>
      </c>
      <c r="C121" s="319"/>
      <c r="D121" s="319"/>
    </row>
    <row r="122" spans="1:4" x14ac:dyDescent="0.25">
      <c r="A122" s="319"/>
      <c r="B122" s="320">
        <v>1.9585000000000001</v>
      </c>
      <c r="C122" s="319"/>
      <c r="D122" s="319"/>
    </row>
    <row r="123" spans="1:4" x14ac:dyDescent="0.25">
      <c r="A123" s="319"/>
      <c r="B123" s="320">
        <v>1.9395</v>
      </c>
      <c r="C123" s="319"/>
      <c r="D123" s="319"/>
    </row>
    <row r="124" spans="1:4" x14ac:dyDescent="0.25">
      <c r="A124" s="319"/>
      <c r="B124" s="320">
        <v>1.9755</v>
      </c>
      <c r="C124" s="319"/>
      <c r="D124" s="319"/>
    </row>
    <row r="125" spans="1:4" x14ac:dyDescent="0.25">
      <c r="A125" s="319"/>
      <c r="B125" s="320">
        <v>1.9715</v>
      </c>
      <c r="C125" s="319"/>
      <c r="D125" s="319"/>
    </row>
    <row r="126" spans="1:4" x14ac:dyDescent="0.25">
      <c r="A126" s="319"/>
      <c r="B126" s="320">
        <v>1.8905000000000001</v>
      </c>
      <c r="C126" s="319"/>
      <c r="D126" s="319"/>
    </row>
    <row r="127" spans="1:4" x14ac:dyDescent="0.25">
      <c r="A127" s="319"/>
      <c r="B127" s="320">
        <v>1.8665</v>
      </c>
      <c r="C127" s="319"/>
      <c r="D127" s="319"/>
    </row>
    <row r="128" spans="1:4" x14ac:dyDescent="0.25">
      <c r="A128" s="319"/>
      <c r="B128" s="320">
        <v>1.8815</v>
      </c>
      <c r="C128" s="319"/>
      <c r="D128" s="319"/>
    </row>
    <row r="129" spans="1:4" x14ac:dyDescent="0.25">
      <c r="A129" s="319"/>
      <c r="B129" s="320">
        <v>2.0565000000000002</v>
      </c>
      <c r="C129" s="319"/>
      <c r="D129" s="319"/>
    </row>
    <row r="130" spans="1:4" x14ac:dyDescent="0.25">
      <c r="A130" s="319"/>
      <c r="B130" s="320">
        <v>2.2145000000000001</v>
      </c>
      <c r="C130" s="319"/>
      <c r="D130" s="319"/>
    </row>
    <row r="131" spans="1:4" x14ac:dyDescent="0.25">
      <c r="A131" s="319"/>
      <c r="B131" s="320">
        <v>2.2225000000000001</v>
      </c>
      <c r="C131" s="319"/>
      <c r="D131" s="319"/>
    </row>
    <row r="132" spans="1:4" x14ac:dyDescent="0.25">
      <c r="A132" s="319">
        <v>2005</v>
      </c>
      <c r="B132" s="320">
        <v>2.1995</v>
      </c>
      <c r="C132" s="319"/>
      <c r="D132" s="319"/>
    </row>
    <row r="133" spans="1:4" x14ac:dyDescent="0.25">
      <c r="A133" s="319"/>
      <c r="B133" s="320">
        <v>2.2575000000000003</v>
      </c>
      <c r="C133" s="319"/>
      <c r="D133" s="319"/>
    </row>
    <row r="134" spans="1:4" x14ac:dyDescent="0.25">
      <c r="A134" s="319"/>
      <c r="B134" s="320">
        <v>2.4155000000000002</v>
      </c>
      <c r="C134" s="319"/>
      <c r="D134" s="319"/>
    </row>
    <row r="135" spans="1:4" x14ac:dyDescent="0.25">
      <c r="A135" s="319"/>
      <c r="B135" s="320">
        <v>2.7885</v>
      </c>
      <c r="C135" s="319"/>
      <c r="D135" s="319"/>
    </row>
    <row r="136" spans="1:4" x14ac:dyDescent="0.25">
      <c r="A136" s="319"/>
      <c r="B136" s="320">
        <v>2.6644999999999999</v>
      </c>
      <c r="C136" s="319"/>
      <c r="D136" s="319"/>
    </row>
    <row r="137" spans="1:4" x14ac:dyDescent="0.25">
      <c r="A137" s="319"/>
      <c r="B137" s="320">
        <v>2.2155</v>
      </c>
      <c r="C137" s="319"/>
      <c r="D137" s="319"/>
    </row>
    <row r="138" spans="1:4" x14ac:dyDescent="0.25">
      <c r="A138" s="319"/>
      <c r="B138" s="320">
        <v>2.0815000000000001</v>
      </c>
      <c r="C138" s="319"/>
      <c r="D138" s="319"/>
    </row>
    <row r="139" spans="1:4" x14ac:dyDescent="0.25">
      <c r="A139" s="319"/>
      <c r="B139" s="320">
        <v>2.1435</v>
      </c>
      <c r="C139" s="319"/>
      <c r="D139" s="319"/>
    </row>
    <row r="140" spans="1:4" x14ac:dyDescent="0.25">
      <c r="A140" s="319"/>
      <c r="B140" s="320">
        <v>2.1755</v>
      </c>
      <c r="C140" s="319"/>
      <c r="D140" s="319"/>
    </row>
    <row r="141" spans="1:4" x14ac:dyDescent="0.25">
      <c r="A141" s="319"/>
      <c r="B141" s="320">
        <v>2.2515000000000001</v>
      </c>
      <c r="C141" s="319"/>
      <c r="D141" s="319"/>
    </row>
    <row r="142" spans="1:4" x14ac:dyDescent="0.25">
      <c r="A142" s="319"/>
      <c r="B142" s="320">
        <v>2.4545000000000003</v>
      </c>
      <c r="C142" s="319"/>
      <c r="D142" s="319"/>
    </row>
    <row r="143" spans="1:4" x14ac:dyDescent="0.25">
      <c r="A143" s="319"/>
      <c r="B143" s="320">
        <v>2.6795</v>
      </c>
      <c r="C143" s="319"/>
      <c r="D143" s="319"/>
    </row>
    <row r="144" spans="1:4" x14ac:dyDescent="0.25">
      <c r="A144" s="319">
        <v>2006</v>
      </c>
      <c r="B144" s="320">
        <v>2.7294999999999998</v>
      </c>
      <c r="C144" s="319"/>
      <c r="D144" s="319"/>
    </row>
    <row r="145" spans="1:4" x14ac:dyDescent="0.25">
      <c r="A145" s="319"/>
      <c r="B145" s="320">
        <v>2.8445</v>
      </c>
      <c r="C145" s="319"/>
      <c r="D145" s="319"/>
    </row>
    <row r="146" spans="1:4" x14ac:dyDescent="0.25">
      <c r="A146" s="319"/>
      <c r="B146" s="320">
        <v>3.0565000000000002</v>
      </c>
      <c r="C146" s="319"/>
      <c r="D146" s="319"/>
    </row>
    <row r="147" spans="1:4" x14ac:dyDescent="0.25">
      <c r="A147" s="319"/>
      <c r="B147" s="320">
        <v>2.7444999999999999</v>
      </c>
      <c r="C147" s="319"/>
      <c r="D147" s="319"/>
    </row>
    <row r="148" spans="1:4" x14ac:dyDescent="0.25">
      <c r="A148" s="319"/>
      <c r="B148" s="320">
        <v>2.3734999999999999</v>
      </c>
      <c r="C148" s="319"/>
      <c r="D148" s="319"/>
    </row>
    <row r="149" spans="1:4" x14ac:dyDescent="0.25">
      <c r="A149" s="319"/>
      <c r="B149" s="320">
        <v>2.2585000000000002</v>
      </c>
      <c r="C149" s="319"/>
      <c r="D149" s="319"/>
    </row>
    <row r="150" spans="1:4" x14ac:dyDescent="0.25">
      <c r="A150" s="319"/>
      <c r="B150" s="320">
        <v>2.2895000000000003</v>
      </c>
      <c r="C150" s="319"/>
      <c r="D150" s="319"/>
    </row>
    <row r="151" spans="1:4" x14ac:dyDescent="0.25">
      <c r="A151" s="319"/>
      <c r="B151" s="320">
        <v>2.1284999999999998</v>
      </c>
      <c r="C151" s="319"/>
      <c r="D151" s="319"/>
    </row>
    <row r="152" spans="1:4" x14ac:dyDescent="0.25">
      <c r="A152" s="319"/>
      <c r="B152" s="320">
        <v>2.0895000000000001</v>
      </c>
      <c r="C152" s="319"/>
      <c r="D152" s="319"/>
    </row>
    <row r="153" spans="1:4" x14ac:dyDescent="0.25">
      <c r="A153" s="319"/>
      <c r="B153" s="320">
        <v>2.3875000000000002</v>
      </c>
      <c r="C153" s="319"/>
      <c r="D153" s="319"/>
    </row>
    <row r="154" spans="1:4" x14ac:dyDescent="0.25">
      <c r="A154" s="319"/>
      <c r="B154" s="320">
        <v>2.8054999999999999</v>
      </c>
      <c r="C154" s="319"/>
      <c r="D154" s="319"/>
    </row>
    <row r="155" spans="1:4" x14ac:dyDescent="0.25">
      <c r="A155" s="319"/>
      <c r="B155" s="320">
        <v>3.0645000000000002</v>
      </c>
      <c r="C155" s="319"/>
      <c r="D155" s="319"/>
    </row>
    <row r="156" spans="1:4" x14ac:dyDescent="0.25">
      <c r="A156" s="319">
        <v>2007</v>
      </c>
      <c r="B156" s="320">
        <v>3.0725000000000002</v>
      </c>
      <c r="C156" s="319"/>
      <c r="D156" s="319"/>
    </row>
    <row r="157" spans="1:4" x14ac:dyDescent="0.25">
      <c r="A157" s="319"/>
      <c r="B157" s="320">
        <v>2.9975000000000001</v>
      </c>
      <c r="C157" s="319"/>
      <c r="D157" s="319"/>
    </row>
    <row r="158" spans="1:4" x14ac:dyDescent="0.25">
      <c r="A158" s="319"/>
      <c r="B158" s="320">
        <v>2.9215</v>
      </c>
      <c r="C158" s="319"/>
      <c r="D158" s="319"/>
    </row>
    <row r="159" spans="1:4" x14ac:dyDescent="0.25">
      <c r="A159" s="319"/>
      <c r="B159" s="320">
        <v>2.8895</v>
      </c>
      <c r="C159" s="319"/>
      <c r="D159" s="319"/>
    </row>
    <row r="160" spans="1:4" x14ac:dyDescent="0.25">
      <c r="A160" s="319"/>
      <c r="B160" s="320">
        <v>2.8995000000000002</v>
      </c>
      <c r="C160" s="319"/>
      <c r="D160" s="319"/>
    </row>
    <row r="161" spans="1:4" x14ac:dyDescent="0.25">
      <c r="A161" s="319"/>
      <c r="B161" s="320">
        <v>3.0924999999999998</v>
      </c>
      <c r="C161" s="319"/>
      <c r="D161" s="319"/>
    </row>
    <row r="162" spans="1:4" x14ac:dyDescent="0.25">
      <c r="A162" s="319"/>
      <c r="B162" s="320">
        <v>3.0434999999999999</v>
      </c>
      <c r="C162" s="319"/>
      <c r="D162" s="319"/>
    </row>
    <row r="163" spans="1:4" x14ac:dyDescent="0.25">
      <c r="A163" s="319"/>
      <c r="B163" s="320">
        <v>2.9405000000000001</v>
      </c>
      <c r="C163" s="319"/>
      <c r="D163" s="319"/>
    </row>
    <row r="164" spans="1:4" x14ac:dyDescent="0.25">
      <c r="A164" s="319"/>
      <c r="B164" s="320">
        <v>3.0215000000000001</v>
      </c>
      <c r="C164" s="319"/>
      <c r="D164" s="319"/>
    </row>
    <row r="165" spans="1:4" x14ac:dyDescent="0.25">
      <c r="A165" s="319"/>
      <c r="B165" s="320">
        <v>3.1465000000000001</v>
      </c>
      <c r="C165" s="319"/>
      <c r="D165" s="319"/>
    </row>
    <row r="166" spans="1:4" x14ac:dyDescent="0.25">
      <c r="A166" s="319"/>
      <c r="B166" s="320">
        <v>3.3864999999999998</v>
      </c>
      <c r="C166" s="319"/>
      <c r="D166" s="319"/>
    </row>
    <row r="167" spans="1:4" x14ac:dyDescent="0.25">
      <c r="A167" s="319"/>
      <c r="B167" s="320">
        <v>3.6484999999999999</v>
      </c>
      <c r="C167" s="319"/>
      <c r="D167" s="319"/>
    </row>
    <row r="168" spans="1:4" x14ac:dyDescent="0.25">
      <c r="A168" s="319">
        <v>2008</v>
      </c>
      <c r="B168" s="320">
        <v>3.9735</v>
      </c>
      <c r="C168" s="319"/>
      <c r="D168" s="319"/>
    </row>
    <row r="169" spans="1:4" x14ac:dyDescent="0.25">
      <c r="A169" s="319"/>
      <c r="B169" s="320">
        <v>4.1074999999999999</v>
      </c>
      <c r="C169" s="319"/>
      <c r="D169" s="319"/>
    </row>
    <row r="170" spans="1:4" x14ac:dyDescent="0.25">
      <c r="A170" s="319"/>
      <c r="B170" s="320">
        <v>3.9445000000000001</v>
      </c>
      <c r="C170" s="319"/>
      <c r="D170" s="319"/>
    </row>
    <row r="171" spans="1:4" x14ac:dyDescent="0.25">
      <c r="A171" s="319"/>
      <c r="B171" s="320">
        <v>3.7374999999999998</v>
      </c>
      <c r="C171" s="319"/>
      <c r="D171" s="319"/>
    </row>
    <row r="172" spans="1:4" x14ac:dyDescent="0.25">
      <c r="A172" s="319"/>
      <c r="B172" s="320">
        <v>3.0015000000000001</v>
      </c>
      <c r="C172" s="319"/>
      <c r="D172" s="319"/>
    </row>
    <row r="173" spans="1:4" x14ac:dyDescent="0.25">
      <c r="A173" s="319"/>
      <c r="B173" s="320">
        <v>2.0335000000000001</v>
      </c>
      <c r="C173" s="319"/>
      <c r="D173" s="319"/>
    </row>
    <row r="174" spans="1:4" x14ac:dyDescent="0.25">
      <c r="A174" s="319"/>
      <c r="B174" s="320">
        <v>1.5365</v>
      </c>
      <c r="C174" s="319"/>
      <c r="D174" s="319"/>
    </row>
    <row r="175" spans="1:4" x14ac:dyDescent="0.25">
      <c r="A175" s="319"/>
      <c r="B175" s="320">
        <v>1.4744999999999999</v>
      </c>
      <c r="C175" s="319"/>
      <c r="D175" s="319"/>
    </row>
    <row r="176" spans="1:4" x14ac:dyDescent="0.25">
      <c r="A176" s="319"/>
      <c r="B176" s="320">
        <v>1.8065</v>
      </c>
      <c r="C176" s="319"/>
      <c r="D176" s="319"/>
    </row>
    <row r="177" spans="1:4" x14ac:dyDescent="0.25">
      <c r="A177" s="319"/>
      <c r="B177" s="320">
        <v>1.9335</v>
      </c>
      <c r="C177" s="319"/>
      <c r="D177" s="319"/>
    </row>
    <row r="178" spans="1:4" x14ac:dyDescent="0.25">
      <c r="A178" s="319"/>
      <c r="B178" s="320">
        <v>2.0495000000000001</v>
      </c>
      <c r="C178" s="319"/>
      <c r="D178" s="319"/>
    </row>
    <row r="179" spans="1:4" x14ac:dyDescent="0.25">
      <c r="A179" s="319"/>
      <c r="B179" s="320">
        <v>2.2995000000000001</v>
      </c>
      <c r="C179" s="319"/>
      <c r="D179" s="319"/>
    </row>
    <row r="180" spans="1:4" x14ac:dyDescent="0.25">
      <c r="A180" s="319">
        <v>2009</v>
      </c>
      <c r="B180" s="320">
        <v>2.5975000000000001</v>
      </c>
      <c r="C180" s="319"/>
      <c r="D180" s="319"/>
    </row>
    <row r="181" spans="1:4" x14ac:dyDescent="0.25">
      <c r="A181" s="319"/>
      <c r="B181" s="320">
        <v>2.6004999999999998</v>
      </c>
      <c r="C181" s="319"/>
      <c r="D181" s="319"/>
    </row>
    <row r="182" spans="1:4" x14ac:dyDescent="0.25">
      <c r="A182" s="319"/>
      <c r="B182" s="320">
        <v>2.6695000000000002</v>
      </c>
      <c r="C182" s="319"/>
      <c r="D182" s="319"/>
    </row>
    <row r="183" spans="1:4" x14ac:dyDescent="0.25">
      <c r="A183" s="319"/>
      <c r="B183" s="320">
        <v>2.6915</v>
      </c>
      <c r="C183" s="319"/>
      <c r="D183" s="319"/>
    </row>
    <row r="184" spans="1:4" x14ac:dyDescent="0.25">
      <c r="A184" s="319"/>
      <c r="B184" s="320">
        <v>2.5845000000000002</v>
      </c>
      <c r="C184" s="319"/>
      <c r="D184" s="319"/>
    </row>
    <row r="185" spans="1:4" x14ac:dyDescent="0.25">
      <c r="A185" s="319"/>
      <c r="B185" s="320">
        <v>2.6055000000000001</v>
      </c>
      <c r="C185" s="319"/>
      <c r="D185" s="319"/>
    </row>
    <row r="186" spans="1:4" x14ac:dyDescent="0.25">
      <c r="A186" s="319"/>
      <c r="B186" s="320">
        <v>2.5474999999999999</v>
      </c>
      <c r="C186" s="319"/>
      <c r="D186" s="319"/>
    </row>
    <row r="187" spans="1:4" x14ac:dyDescent="0.25">
      <c r="A187" s="319"/>
      <c r="B187" s="320">
        <v>2.6234999999999999</v>
      </c>
      <c r="C187" s="319"/>
      <c r="D187" s="319"/>
    </row>
    <row r="188" spans="1:4" x14ac:dyDescent="0.25">
      <c r="A188" s="319"/>
      <c r="B188" s="320">
        <v>2.6625000000000001</v>
      </c>
      <c r="C188" s="319"/>
      <c r="D188" s="319"/>
    </row>
    <row r="189" spans="1:4" x14ac:dyDescent="0.25">
      <c r="A189" s="319"/>
      <c r="B189" s="320">
        <v>2.7765</v>
      </c>
      <c r="C189" s="319"/>
      <c r="D189" s="319"/>
    </row>
    <row r="190" spans="1:4" x14ac:dyDescent="0.25">
      <c r="A190" s="319"/>
      <c r="B190" s="320">
        <v>2.8984999999999999</v>
      </c>
      <c r="C190" s="319"/>
      <c r="D190" s="319"/>
    </row>
    <row r="191" spans="1:4" x14ac:dyDescent="0.25">
      <c r="A191" s="319"/>
      <c r="B191" s="320">
        <v>2.8975</v>
      </c>
      <c r="C191" s="319"/>
      <c r="D191" s="319"/>
    </row>
    <row r="192" spans="1:4" x14ac:dyDescent="0.25">
      <c r="A192" s="319">
        <v>2010</v>
      </c>
      <c r="B192" s="320">
        <v>2.8054999999999999</v>
      </c>
      <c r="C192" s="319"/>
      <c r="D192" s="319"/>
    </row>
    <row r="193" spans="1:5" x14ac:dyDescent="0.25">
      <c r="A193" s="319"/>
      <c r="B193" s="320">
        <v>2.8105000000000002</v>
      </c>
      <c r="C193" s="319"/>
      <c r="D193" s="319"/>
    </row>
    <row r="194" spans="1:5" x14ac:dyDescent="0.25">
      <c r="A194" s="319"/>
      <c r="B194" s="320">
        <v>2.8384999999999998</v>
      </c>
      <c r="C194" s="319"/>
      <c r="D194" s="319"/>
    </row>
    <row r="195" spans="1:5" x14ac:dyDescent="0.25">
      <c r="A195" s="319"/>
      <c r="B195" s="320">
        <v>2.8374999999999999</v>
      </c>
      <c r="C195" s="319"/>
      <c r="D195" s="319"/>
    </row>
    <row r="196" spans="1:5" x14ac:dyDescent="0.25">
      <c r="A196" s="319"/>
      <c r="B196" s="320">
        <v>2.8424999999999998</v>
      </c>
      <c r="C196" s="319"/>
      <c r="D196" s="319"/>
    </row>
    <row r="197" spans="1:5" x14ac:dyDescent="0.25">
      <c r="A197" s="319"/>
      <c r="B197" s="320">
        <v>2.8795000000000002</v>
      </c>
      <c r="C197" s="319"/>
      <c r="D197" s="319"/>
    </row>
    <row r="198" spans="1:5" x14ac:dyDescent="0.25">
      <c r="A198" s="319"/>
      <c r="B198" s="320">
        <v>2.9245000000000001</v>
      </c>
      <c r="C198" s="319"/>
      <c r="D198" s="319"/>
    </row>
    <row r="199" spans="1:5" x14ac:dyDescent="0.25">
      <c r="A199" s="319"/>
      <c r="B199" s="320">
        <v>2.9655</v>
      </c>
      <c r="C199" s="319"/>
      <c r="D199" s="319"/>
    </row>
    <row r="200" spans="1:5" x14ac:dyDescent="0.25">
      <c r="A200" s="319"/>
      <c r="B200" s="320">
        <v>3.0095000000000001</v>
      </c>
      <c r="C200" s="319"/>
      <c r="D200" s="319"/>
    </row>
    <row r="201" spans="1:5" x14ac:dyDescent="0.25">
      <c r="A201" s="319"/>
      <c r="B201" s="213"/>
      <c r="C201" s="213"/>
      <c r="D201" s="213"/>
      <c r="E201" s="214"/>
    </row>
    <row r="202" spans="1:5" x14ac:dyDescent="0.25">
      <c r="A202" s="319"/>
      <c r="B202" s="320"/>
      <c r="C202" s="319"/>
      <c r="D202" s="319"/>
    </row>
    <row r="203" spans="1:5" x14ac:dyDescent="0.25">
      <c r="A203" s="319">
        <v>2011</v>
      </c>
      <c r="B203" s="320"/>
      <c r="C203" s="319"/>
      <c r="D203" s="319"/>
    </row>
    <row r="204" spans="1:5" x14ac:dyDescent="0.25">
      <c r="A204" s="319"/>
      <c r="B204" s="320"/>
      <c r="C204" s="319"/>
      <c r="D204" s="319"/>
    </row>
    <row r="205" spans="1:5" x14ac:dyDescent="0.25">
      <c r="A205" s="319"/>
      <c r="B205" s="320"/>
      <c r="C205" s="319"/>
      <c r="D205" s="319"/>
    </row>
    <row r="206" spans="1:5" x14ac:dyDescent="0.25">
      <c r="A206" s="319"/>
      <c r="B206" s="320"/>
      <c r="C206" s="319"/>
      <c r="D206" s="319"/>
    </row>
    <row r="207" spans="1:5" x14ac:dyDescent="0.25">
      <c r="A207" s="319"/>
      <c r="B207" s="320"/>
      <c r="C207" s="319"/>
      <c r="D207" s="319"/>
    </row>
    <row r="208" spans="1:5" x14ac:dyDescent="0.25">
      <c r="A208" s="319"/>
      <c r="B208" s="320"/>
      <c r="C208" s="319"/>
      <c r="D208" s="319"/>
    </row>
    <row r="209" spans="1:4" x14ac:dyDescent="0.25">
      <c r="A209" s="319"/>
      <c r="B209" s="320"/>
      <c r="C209" s="319"/>
      <c r="D209" s="319"/>
    </row>
    <row r="210" spans="1:4" x14ac:dyDescent="0.25">
      <c r="A210" s="319"/>
      <c r="B210" s="320"/>
      <c r="C210" s="319"/>
      <c r="D210" s="319"/>
    </row>
    <row r="211" spans="1:4" x14ac:dyDescent="0.25">
      <c r="A211" s="319"/>
      <c r="B211" s="320"/>
      <c r="C211" s="319"/>
      <c r="D211" s="319"/>
    </row>
    <row r="212" spans="1:4" x14ac:dyDescent="0.25">
      <c r="A212" s="319"/>
      <c r="B212" s="320">
        <v>3.1680000000000001</v>
      </c>
      <c r="C212" s="319"/>
      <c r="D212" s="319"/>
    </row>
    <row r="213" spans="1:4" x14ac:dyDescent="0.25">
      <c r="A213" s="319"/>
      <c r="B213" s="320">
        <v>3.4929999999999999</v>
      </c>
      <c r="C213" s="319"/>
      <c r="D213" s="319"/>
    </row>
    <row r="214" spans="1:4" x14ac:dyDescent="0.25">
      <c r="A214" s="319"/>
      <c r="B214" s="320">
        <v>3.754</v>
      </c>
      <c r="C214" s="319"/>
      <c r="D214" s="319"/>
    </row>
    <row r="215" spans="1:4" x14ac:dyDescent="0.25">
      <c r="A215" s="319"/>
      <c r="B215" s="320">
        <v>3.7719999999999998</v>
      </c>
      <c r="C215" s="319"/>
      <c r="D215" s="319"/>
    </row>
    <row r="216" spans="1:4" x14ac:dyDescent="0.25">
      <c r="A216" s="319">
        <v>2012</v>
      </c>
      <c r="B216" s="320">
        <v>3.6960000000000002</v>
      </c>
      <c r="C216" s="319"/>
      <c r="D216" s="319"/>
    </row>
    <row r="217" spans="1:4" x14ac:dyDescent="0.25">
      <c r="A217" s="319"/>
      <c r="B217" s="320">
        <v>3.4780000000000002</v>
      </c>
      <c r="C217" s="319"/>
      <c r="D217" s="319"/>
    </row>
    <row r="218" spans="1:4" x14ac:dyDescent="0.25">
      <c r="A218" s="319"/>
      <c r="B218" s="320">
        <v>3.5619999999999998</v>
      </c>
      <c r="C218" s="319"/>
      <c r="D218" s="319"/>
    </row>
    <row r="219" spans="1:4" x14ac:dyDescent="0.25">
      <c r="A219" s="319"/>
      <c r="B219" s="320">
        <v>3.7639999999999998</v>
      </c>
      <c r="C219" s="319"/>
      <c r="D219" s="319"/>
    </row>
    <row r="220" spans="1:4" x14ac:dyDescent="0.25">
      <c r="A220" s="319"/>
      <c r="B220" s="320">
        <v>3.7610000000000001</v>
      </c>
      <c r="C220" s="319"/>
      <c r="D220" s="319"/>
    </row>
    <row r="221" spans="1:4" x14ac:dyDescent="0.25">
      <c r="A221" s="319"/>
      <c r="B221" s="320">
        <v>3.4990000000000001</v>
      </c>
      <c r="C221" s="319"/>
      <c r="D221" s="319"/>
    </row>
    <row r="222" spans="1:4" x14ac:dyDescent="0.25">
      <c r="A222" s="319"/>
      <c r="B222" s="320">
        <v>3.2480000000000002</v>
      </c>
      <c r="C222" s="319"/>
      <c r="D222" s="319"/>
    </row>
    <row r="223" spans="1:4" x14ac:dyDescent="0.25">
      <c r="A223" s="319"/>
      <c r="B223" s="320">
        <v>3.0249999999999999</v>
      </c>
      <c r="C223" s="319"/>
      <c r="D223" s="319"/>
    </row>
    <row r="224" spans="1:4" x14ac:dyDescent="0.25">
      <c r="A224" s="319"/>
      <c r="B224" s="320">
        <v>3.1619999999999999</v>
      </c>
      <c r="C224" s="319"/>
      <c r="D224" s="319"/>
    </row>
    <row r="225" spans="1:4" x14ac:dyDescent="0.25">
      <c r="A225" s="319"/>
      <c r="B225" s="320">
        <v>3.351</v>
      </c>
      <c r="C225" s="319"/>
      <c r="D225" s="319"/>
    </row>
    <row r="226" spans="1:4" x14ac:dyDescent="0.25">
      <c r="A226" s="319"/>
      <c r="B226" s="320">
        <v>3.3620000000000001</v>
      </c>
      <c r="C226" s="319"/>
      <c r="D226" s="319"/>
    </row>
    <row r="227" spans="1:4" x14ac:dyDescent="0.25">
      <c r="A227" s="319"/>
      <c r="B227" s="320">
        <v>3.516</v>
      </c>
      <c r="C227" s="319"/>
      <c r="D227" s="319"/>
    </row>
    <row r="228" spans="1:4" x14ac:dyDescent="0.25">
      <c r="A228" s="319">
        <v>2013</v>
      </c>
      <c r="B228" s="320">
        <v>3.6309999999999998</v>
      </c>
      <c r="C228" s="319"/>
      <c r="D228" s="319"/>
    </row>
    <row r="229" spans="1:4" x14ac:dyDescent="0.25">
      <c r="A229" s="319"/>
      <c r="B229" s="320">
        <v>3.6509999999999998</v>
      </c>
      <c r="C229" s="319"/>
      <c r="D229" s="319"/>
    </row>
    <row r="230" spans="1:4" x14ac:dyDescent="0.25">
      <c r="A230" s="319"/>
      <c r="B230" s="320">
        <v>3.718</v>
      </c>
      <c r="C230" s="319"/>
      <c r="D230" s="319"/>
    </row>
    <row r="231" spans="1:4" x14ac:dyDescent="0.25">
      <c r="A231" s="319"/>
      <c r="B231" s="320">
        <v>3.6739999999999999</v>
      </c>
      <c r="C231" s="319"/>
      <c r="D231" s="319"/>
    </row>
    <row r="232" spans="1:4" x14ac:dyDescent="0.25">
      <c r="A232" s="319"/>
      <c r="B232" s="320">
        <v>3.4750000000000001</v>
      </c>
      <c r="C232" s="319"/>
      <c r="D232" s="319"/>
    </row>
    <row r="233" spans="1:4" x14ac:dyDescent="0.25">
      <c r="A233" s="319"/>
      <c r="B233" s="320">
        <v>3.0939999999999999</v>
      </c>
      <c r="C233" s="319"/>
      <c r="D233" s="319"/>
    </row>
    <row r="234" spans="1:4" x14ac:dyDescent="0.25">
      <c r="A234" s="319"/>
      <c r="B234" s="320">
        <v>3.0259999999999998</v>
      </c>
      <c r="C234" s="319"/>
      <c r="D234" s="319"/>
    </row>
    <row r="235" spans="1:4" x14ac:dyDescent="0.25">
      <c r="A235" s="319"/>
      <c r="B235" s="320">
        <v>3.016</v>
      </c>
      <c r="C235" s="319"/>
      <c r="D235" s="319"/>
    </row>
    <row r="236" spans="1:4" x14ac:dyDescent="0.25">
      <c r="A236" s="319"/>
      <c r="B236" s="320">
        <v>3.0670000000000002</v>
      </c>
      <c r="C236" s="319"/>
      <c r="D236" s="319"/>
    </row>
    <row r="237" spans="1:4" x14ac:dyDescent="0.25">
      <c r="A237" s="319"/>
      <c r="B237" s="320">
        <v>3.2410000000000001</v>
      </c>
      <c r="C237" s="319"/>
      <c r="D237" s="319"/>
    </row>
    <row r="238" spans="1:4" x14ac:dyDescent="0.25">
      <c r="A238" s="319"/>
      <c r="B238" s="320">
        <v>3.3340000000000001</v>
      </c>
      <c r="C238" s="319"/>
      <c r="D238" s="319"/>
    </row>
    <row r="239" spans="1:4" x14ac:dyDescent="0.25">
      <c r="A239" s="319"/>
      <c r="B239" s="320">
        <v>3.41</v>
      </c>
      <c r="C239" s="319"/>
      <c r="D239" s="319"/>
    </row>
    <row r="240" spans="1:4" x14ac:dyDescent="0.25">
      <c r="A240" s="319">
        <v>2014</v>
      </c>
      <c r="B240" s="320">
        <v>3.5341818181818185</v>
      </c>
      <c r="C240" s="319"/>
      <c r="D240" s="319"/>
    </row>
    <row r="241" spans="1:4" x14ac:dyDescent="0.25">
      <c r="A241" s="319"/>
      <c r="B241" s="320">
        <v>3.625</v>
      </c>
      <c r="C241" s="319"/>
      <c r="D241" s="319"/>
    </row>
    <row r="242" spans="1:4" x14ac:dyDescent="0.25">
      <c r="A242" s="319"/>
      <c r="B242" s="320">
        <v>3.6135333333333333</v>
      </c>
      <c r="C242" s="319"/>
      <c r="D242" s="319"/>
    </row>
    <row r="243" spans="1:4" x14ac:dyDescent="0.25">
      <c r="A243" s="319"/>
      <c r="B243" s="320">
        <v>3.5743749999999999</v>
      </c>
      <c r="C243" s="319"/>
      <c r="D243" s="319"/>
    </row>
    <row r="244" spans="1:4" x14ac:dyDescent="0.25">
      <c r="A244" s="319"/>
      <c r="B244" s="320">
        <v>3.3402499999999997</v>
      </c>
      <c r="C244" s="319"/>
      <c r="D244" s="319"/>
    </row>
    <row r="245" spans="1:4" x14ac:dyDescent="0.25">
      <c r="A245" s="319"/>
      <c r="B245" s="320">
        <v>3.0155200000000004</v>
      </c>
      <c r="C245" s="319"/>
      <c r="D245" s="319"/>
    </row>
    <row r="246" spans="1:4" x14ac:dyDescent="0.25">
      <c r="A246" s="319"/>
      <c r="B246" s="320">
        <v>2.5776538461538463</v>
      </c>
      <c r="C246" s="319"/>
      <c r="D246" s="319"/>
    </row>
    <row r="247" spans="1:4" x14ac:dyDescent="0.25">
      <c r="A247" s="319"/>
      <c r="B247" s="320">
        <v>2.0550000000000002</v>
      </c>
      <c r="C247" s="319"/>
      <c r="D247" s="319"/>
    </row>
    <row r="248" spans="1:4" x14ac:dyDescent="0.25">
      <c r="A248" s="319"/>
      <c r="B248" s="320">
        <v>1.9742608695652175</v>
      </c>
      <c r="C248" s="319"/>
      <c r="D248" s="319"/>
    </row>
    <row r="249" spans="1:4" x14ac:dyDescent="0.25">
      <c r="A249" s="319"/>
      <c r="B249" s="320">
        <v>2.2152173913043485</v>
      </c>
      <c r="C249" s="319"/>
      <c r="D249" s="319"/>
    </row>
    <row r="250" spans="1:4" x14ac:dyDescent="0.25">
      <c r="A250" s="319"/>
      <c r="B250" s="320">
        <v>2.3162000000000003</v>
      </c>
      <c r="C250" s="319"/>
      <c r="D250" s="319"/>
    </row>
    <row r="251" spans="1:4" x14ac:dyDescent="0.25">
      <c r="A251" s="319"/>
      <c r="B251" s="320">
        <v>2.4786249999999996</v>
      </c>
      <c r="C251" s="319"/>
      <c r="D251" s="319"/>
    </row>
    <row r="252" spans="1:4" x14ac:dyDescent="0.25">
      <c r="A252" s="319">
        <v>2015</v>
      </c>
      <c r="B252" s="320">
        <v>2.7300434782608698</v>
      </c>
      <c r="C252" s="319"/>
      <c r="D252" s="319"/>
    </row>
    <row r="253" spans="1:4" x14ac:dyDescent="0.25">
      <c r="A253" s="319"/>
      <c r="B253" s="320">
        <v>2.8219999999999996</v>
      </c>
      <c r="C253" s="319"/>
      <c r="D253" s="319"/>
    </row>
    <row r="254" spans="1:4" x14ac:dyDescent="0.25">
      <c r="A254" s="319"/>
      <c r="B254" s="320">
        <v>2.7831923076923077</v>
      </c>
      <c r="C254" s="319"/>
      <c r="D254" s="319"/>
    </row>
    <row r="255" spans="1:4" x14ac:dyDescent="0.25">
      <c r="A255" s="319"/>
      <c r="B255" s="320">
        <v>2.6076800000000002</v>
      </c>
      <c r="C255" s="319"/>
      <c r="D255" s="319"/>
    </row>
    <row r="256" spans="1:4" x14ac:dyDescent="0.25">
      <c r="A256" s="319"/>
      <c r="B256" s="320">
        <v>2.4368846153846153</v>
      </c>
      <c r="C256" s="319"/>
      <c r="D256" s="319"/>
    </row>
    <row r="257" spans="1:4" x14ac:dyDescent="0.25">
      <c r="A257" s="319"/>
      <c r="B257" s="320">
        <v>2.3333076923076925</v>
      </c>
      <c r="C257" s="319"/>
      <c r="D257" s="319"/>
    </row>
    <row r="258" spans="1:4" x14ac:dyDescent="0.25">
      <c r="A258" s="319"/>
      <c r="B258" s="320">
        <v>2.1394347826086952</v>
      </c>
      <c r="C258" s="319"/>
      <c r="D258" s="319"/>
    </row>
    <row r="259" spans="1:4" x14ac:dyDescent="0.25">
      <c r="A259" s="319"/>
      <c r="B259" s="320">
        <v>1.9192799999999999</v>
      </c>
      <c r="C259" s="319"/>
      <c r="D259" s="319"/>
    </row>
    <row r="260" spans="1:4" x14ac:dyDescent="0.25">
      <c r="A260" s="319"/>
      <c r="B260" s="320">
        <v>1.7577083333333332</v>
      </c>
      <c r="C260" s="319"/>
      <c r="D260" s="319"/>
    </row>
    <row r="261" spans="1:4" x14ac:dyDescent="0.25">
      <c r="A261" s="319"/>
      <c r="B261" s="320">
        <v>1.8777307692307692</v>
      </c>
      <c r="C261" s="319"/>
      <c r="D261" s="319"/>
    </row>
    <row r="262" spans="1:4" x14ac:dyDescent="0.25">
      <c r="A262" s="319"/>
      <c r="B262" s="320">
        <v>2.0254399999999997</v>
      </c>
      <c r="C262" s="319"/>
      <c r="D262" s="319"/>
    </row>
    <row r="263" spans="1:4" x14ac:dyDescent="0.25">
      <c r="A263" s="319"/>
      <c r="B263" s="320">
        <v>2.1889615384615384</v>
      </c>
      <c r="C263" s="319"/>
      <c r="D263" s="319"/>
    </row>
    <row r="264" spans="1:4" x14ac:dyDescent="0.25">
      <c r="A264" s="319">
        <v>2016</v>
      </c>
      <c r="B264" s="320">
        <v>2.3232000000000004</v>
      </c>
      <c r="C264" s="319"/>
      <c r="D264" s="319"/>
    </row>
    <row r="265" spans="1:4" x14ac:dyDescent="0.25">
      <c r="A265" s="319"/>
      <c r="B265" s="320">
        <v>2.3400909090909092</v>
      </c>
      <c r="C265" s="319"/>
      <c r="D265" s="319"/>
    </row>
    <row r="266" spans="1:4" x14ac:dyDescent="0.25">
      <c r="A266" s="319"/>
      <c r="B266" s="320">
        <v>2.314884615384615</v>
      </c>
      <c r="C266" s="319"/>
      <c r="D266" s="319"/>
    </row>
    <row r="267" spans="1:4" x14ac:dyDescent="0.25">
      <c r="A267" s="319"/>
      <c r="B267" s="320">
        <v>2.3551599999999997</v>
      </c>
      <c r="C267" s="319"/>
      <c r="D267" s="319"/>
    </row>
    <row r="268" spans="1:4" x14ac:dyDescent="0.25">
      <c r="A268" s="319"/>
      <c r="B268" s="320">
        <v>2.3752800000000001</v>
      </c>
      <c r="C268" s="319"/>
      <c r="D268" s="319"/>
    </row>
    <row r="269" spans="1:4" x14ac:dyDescent="0.25">
      <c r="A269" s="319"/>
      <c r="B269" s="320">
        <v>2.2892400000000008</v>
      </c>
      <c r="C269" s="319"/>
      <c r="D269" s="319"/>
    </row>
    <row r="270" spans="1:4" x14ac:dyDescent="0.25">
      <c r="A270" s="319"/>
      <c r="B270" s="320">
        <v>2.1962962962962966</v>
      </c>
      <c r="C270" s="319"/>
      <c r="D270" s="319"/>
    </row>
    <row r="271" spans="1:4" x14ac:dyDescent="0.25">
      <c r="A271" s="319"/>
      <c r="B271" s="320">
        <v>2.2864230769230769</v>
      </c>
      <c r="C271" s="319"/>
      <c r="D271" s="319"/>
    </row>
    <row r="272" spans="1:4" x14ac:dyDescent="0.25">
      <c r="A272" s="319"/>
      <c r="B272" s="320">
        <v>2.3244347826086953</v>
      </c>
      <c r="C272" s="319"/>
      <c r="D272" s="319"/>
    </row>
    <row r="273" spans="1:4" x14ac:dyDescent="0.25">
      <c r="A273" s="319"/>
      <c r="B273" s="320">
        <v>2.3529999999999993</v>
      </c>
      <c r="C273" s="319"/>
      <c r="D273" s="319"/>
    </row>
    <row r="274" spans="1:4" x14ac:dyDescent="0.25">
      <c r="A274" s="319"/>
      <c r="B274" s="320">
        <v>2.3655200000000001</v>
      </c>
      <c r="C274" s="319"/>
      <c r="D274" s="319"/>
    </row>
    <row r="275" spans="1:4" x14ac:dyDescent="0.25">
      <c r="A275" s="319"/>
      <c r="B275" s="320">
        <v>2.3839423076923079</v>
      </c>
      <c r="C275" s="319"/>
      <c r="D275" s="319"/>
    </row>
    <row r="276" spans="1:4" x14ac:dyDescent="0.25">
      <c r="A276" s="319">
        <v>2017</v>
      </c>
      <c r="B276" s="320">
        <v>2.3707307692307693</v>
      </c>
      <c r="C276" s="319"/>
      <c r="D276" s="319"/>
    </row>
    <row r="277" spans="1:4" x14ac:dyDescent="0.25">
      <c r="A277" s="319"/>
      <c r="B277" s="320">
        <v>2.3330869565217394</v>
      </c>
      <c r="C277" s="319"/>
      <c r="D277" s="319"/>
    </row>
    <row r="278" spans="1:4" x14ac:dyDescent="0.25">
      <c r="A278" s="319"/>
      <c r="B278" s="320">
        <v>2.4209259259259261</v>
      </c>
      <c r="C278" s="319"/>
      <c r="D278" s="319"/>
    </row>
    <row r="279" spans="1:4" x14ac:dyDescent="0.25">
      <c r="A279" s="319"/>
      <c r="B279" s="320">
        <v>2.6048749999999998</v>
      </c>
      <c r="C279" s="319"/>
      <c r="D279" s="319"/>
    </row>
    <row r="280" spans="1:4" x14ac:dyDescent="0.25">
      <c r="A280" s="319"/>
      <c r="B280" s="320">
        <v>2.5957777777777777</v>
      </c>
      <c r="C280" s="319"/>
      <c r="D280" s="319"/>
    </row>
    <row r="281" spans="1:4" x14ac:dyDescent="0.25">
      <c r="A281" s="319"/>
      <c r="B281" s="320">
        <v>2.615608695652174</v>
      </c>
      <c r="C281" s="319"/>
      <c r="D281" s="319"/>
    </row>
    <row r="282" spans="1:4" x14ac:dyDescent="0.25">
      <c r="A282" s="319"/>
      <c r="B282" s="320">
        <v>2.6082916666666671</v>
      </c>
      <c r="C282" s="319"/>
      <c r="D282" s="319"/>
    </row>
    <row r="283" spans="1:4" x14ac:dyDescent="0.25">
      <c r="A283" s="319"/>
      <c r="B283" s="320">
        <v>2.5827599999999999</v>
      </c>
      <c r="C283" s="319"/>
      <c r="D283" s="319"/>
    </row>
    <row r="284" spans="1:4" x14ac:dyDescent="0.25">
      <c r="A284" s="319"/>
      <c r="B284" s="320">
        <v>2.6053913043478265</v>
      </c>
      <c r="C284" s="319"/>
      <c r="D284" s="319"/>
    </row>
    <row r="285" spans="1:4" x14ac:dyDescent="0.25">
      <c r="A285" s="319"/>
      <c r="B285" s="320">
        <v>2.5869615384615381</v>
      </c>
      <c r="C285" s="319"/>
      <c r="D285" s="319"/>
    </row>
    <row r="286" spans="1:4" x14ac:dyDescent="0.25">
      <c r="A286" s="319"/>
      <c r="B286" s="320">
        <v>2.6348846153846148</v>
      </c>
      <c r="C286" s="319"/>
      <c r="D286" s="319"/>
    </row>
    <row r="287" spans="1:4" x14ac:dyDescent="0.25">
      <c r="A287" s="319"/>
      <c r="B287" s="320">
        <v>2.8169230769230773</v>
      </c>
      <c r="C287" s="319"/>
      <c r="D287" s="319"/>
    </row>
    <row r="288" spans="1:4" x14ac:dyDescent="0.25">
      <c r="A288" s="319">
        <v>2018</v>
      </c>
      <c r="B288" s="320">
        <v>2.9458695652173912</v>
      </c>
      <c r="C288" s="319"/>
      <c r="D288" s="319"/>
    </row>
    <row r="289" spans="1:5" x14ac:dyDescent="0.25">
      <c r="A289" s="319"/>
      <c r="B289" s="320">
        <v>2.9358846153846154</v>
      </c>
      <c r="C289" s="319"/>
      <c r="D289" s="319"/>
    </row>
    <row r="290" spans="1:5" x14ac:dyDescent="0.25">
      <c r="A290" s="319"/>
      <c r="B290" s="320">
        <v>2.9403333333333328</v>
      </c>
      <c r="C290" s="319"/>
      <c r="D290" s="319"/>
    </row>
    <row r="291" spans="1:5" x14ac:dyDescent="0.25">
      <c r="A291" s="319"/>
      <c r="B291" s="320">
        <v>2.9572500000000002</v>
      </c>
      <c r="C291" s="319"/>
      <c r="D291" s="319"/>
    </row>
    <row r="292" spans="1:5" x14ac:dyDescent="0.25">
      <c r="A292" s="319"/>
      <c r="B292" s="320">
        <v>3.0055199999999997</v>
      </c>
      <c r="C292" s="319"/>
      <c r="D292" s="319"/>
    </row>
    <row r="293" spans="1:5" x14ac:dyDescent="0.25">
      <c r="A293" s="319"/>
      <c r="B293" s="320">
        <v>2.9072399999999994</v>
      </c>
      <c r="C293" s="319"/>
      <c r="D293" s="319"/>
    </row>
    <row r="294" spans="1:5" x14ac:dyDescent="0.25">
      <c r="A294" s="319"/>
      <c r="B294" s="320">
        <v>2.6222083333333335</v>
      </c>
      <c r="C294" s="319"/>
      <c r="D294" s="319"/>
    </row>
    <row r="295" spans="1:5" x14ac:dyDescent="0.25">
      <c r="A295" s="319"/>
      <c r="B295" s="320">
        <v>2.3093461538461542</v>
      </c>
      <c r="C295" s="319"/>
      <c r="D295" s="319"/>
    </row>
    <row r="296" spans="1:5" x14ac:dyDescent="0.25">
      <c r="A296" s="319"/>
      <c r="B296" s="320">
        <v>2.2616956521739131</v>
      </c>
      <c r="C296" s="319"/>
      <c r="D296" s="319"/>
    </row>
    <row r="297" spans="1:5" x14ac:dyDescent="0.25">
      <c r="A297" s="319"/>
      <c r="B297" s="320">
        <v>2.39872</v>
      </c>
      <c r="C297" s="319"/>
      <c r="D297" s="319"/>
    </row>
    <row r="298" spans="1:5" x14ac:dyDescent="0.25">
      <c r="A298" s="319"/>
      <c r="B298" s="320">
        <v>2.702576923076923</v>
      </c>
      <c r="C298" s="319"/>
      <c r="D298" s="319"/>
    </row>
    <row r="299" spans="1:5" x14ac:dyDescent="0.25">
      <c r="A299" s="319"/>
      <c r="B299" s="320">
        <v>2.8690000000000002</v>
      </c>
      <c r="C299" s="319"/>
      <c r="D299" s="319"/>
    </row>
    <row r="300" spans="1:5" x14ac:dyDescent="0.25">
      <c r="A300" s="319">
        <v>2019</v>
      </c>
      <c r="B300" s="320">
        <v>2.8519999999999999</v>
      </c>
      <c r="C300" s="319"/>
      <c r="D300" s="319"/>
    </row>
    <row r="301" spans="1:5" x14ac:dyDescent="0.25">
      <c r="A301" s="319"/>
      <c r="B301" s="320">
        <v>2.7989999999999999</v>
      </c>
      <c r="C301" s="319"/>
      <c r="D301" s="319"/>
    </row>
    <row r="302" spans="1:5" x14ac:dyDescent="0.25">
      <c r="A302" s="319"/>
      <c r="B302" s="320">
        <v>2.782</v>
      </c>
      <c r="C302" s="319"/>
      <c r="D302" s="319"/>
    </row>
    <row r="303" spans="1:5" x14ac:dyDescent="0.25">
      <c r="A303" s="319"/>
      <c r="B303" s="320">
        <v>2.72</v>
      </c>
      <c r="C303" s="320"/>
      <c r="D303" s="320"/>
      <c r="E303" s="320"/>
    </row>
    <row r="304" spans="1:5" x14ac:dyDescent="0.25">
      <c r="A304" s="319"/>
      <c r="B304" s="320">
        <v>2.7170000000000001</v>
      </c>
      <c r="C304" s="320"/>
      <c r="D304" s="320"/>
      <c r="E304" s="320"/>
    </row>
    <row r="305" spans="1:5" x14ac:dyDescent="0.25">
      <c r="A305" s="319"/>
      <c r="B305" s="320">
        <v>2.7120000000000002</v>
      </c>
      <c r="C305" s="320"/>
      <c r="D305" s="320"/>
      <c r="E305" s="320"/>
    </row>
    <row r="306" spans="1:5" x14ac:dyDescent="0.25">
      <c r="A306" s="319"/>
      <c r="B306" s="320">
        <v>2.6480000000000001</v>
      </c>
      <c r="C306" s="320"/>
      <c r="D306" s="320"/>
      <c r="E306" s="320"/>
    </row>
    <row r="307" spans="1:5" x14ac:dyDescent="0.25">
      <c r="B307" s="320">
        <v>2.569</v>
      </c>
      <c r="C307" s="320"/>
      <c r="D307" s="320"/>
      <c r="E307" s="320"/>
    </row>
    <row r="308" spans="1:5" x14ac:dyDescent="0.25">
      <c r="B308" s="320">
        <v>2.4529999999999998</v>
      </c>
      <c r="C308" s="320"/>
      <c r="D308" s="320"/>
      <c r="E308" s="320"/>
    </row>
    <row r="309" spans="1:5" x14ac:dyDescent="0.25">
      <c r="B309" s="320">
        <v>2.3340000000000001</v>
      </c>
      <c r="C309" s="320"/>
      <c r="D309" s="320"/>
      <c r="E309" s="320"/>
    </row>
    <row r="310" spans="1:5" x14ac:dyDescent="0.25">
      <c r="B310" s="320"/>
      <c r="C310" s="320"/>
      <c r="D310" s="320"/>
      <c r="E310" s="320"/>
    </row>
    <row r="311" spans="1:5" x14ac:dyDescent="0.25">
      <c r="B311" s="320"/>
      <c r="C311" s="320"/>
      <c r="D311" s="320"/>
      <c r="E311" s="320"/>
    </row>
    <row r="312" spans="1:5" x14ac:dyDescent="0.25">
      <c r="A312" s="113">
        <v>2020</v>
      </c>
      <c r="B312" s="320"/>
      <c r="C312" s="320"/>
      <c r="D312" s="320"/>
      <c r="E312" s="320"/>
    </row>
    <row r="313" spans="1:5" x14ac:dyDescent="0.25">
      <c r="B313" s="320">
        <v>2.2200000000000002</v>
      </c>
      <c r="C313" s="320"/>
      <c r="D313" s="320"/>
      <c r="E313" s="320"/>
    </row>
    <row r="314" spans="1:5" x14ac:dyDescent="0.25">
      <c r="B314" s="320">
        <v>2.2400000000000002</v>
      </c>
      <c r="C314" s="320"/>
      <c r="D314" s="320"/>
      <c r="E314" s="320"/>
    </row>
    <row r="315" spans="1:5" x14ac:dyDescent="0.25">
      <c r="B315" s="320">
        <v>2.25</v>
      </c>
      <c r="C315" s="320"/>
      <c r="D315" s="320"/>
      <c r="E315" s="320"/>
    </row>
    <row r="316" spans="1:5" x14ac:dyDescent="0.25">
      <c r="B316" s="320">
        <v>2.2469999999999999</v>
      </c>
      <c r="C316" s="320"/>
      <c r="D316" s="320"/>
      <c r="E316" s="320"/>
    </row>
    <row r="317" spans="1:5" x14ac:dyDescent="0.25">
      <c r="B317" s="320">
        <v>2.2280000000000002</v>
      </c>
      <c r="C317" s="320"/>
      <c r="D317" s="320"/>
      <c r="E317" s="320"/>
    </row>
    <row r="318" spans="1:5" x14ac:dyDescent="0.25">
      <c r="B318" s="320">
        <v>2.23</v>
      </c>
      <c r="C318" s="320"/>
      <c r="D318" s="320"/>
      <c r="E318" s="320"/>
    </row>
    <row r="319" spans="1:5" x14ac:dyDescent="0.25">
      <c r="B319" s="320">
        <v>2.294</v>
      </c>
      <c r="C319" s="113">
        <v>2.5979999999999999</v>
      </c>
      <c r="D319" s="320"/>
      <c r="E319" s="320"/>
    </row>
    <row r="320" spans="1:5" x14ac:dyDescent="0.25">
      <c r="B320" s="320">
        <v>2.3919999999999999</v>
      </c>
      <c r="C320" s="113">
        <v>2.746</v>
      </c>
      <c r="D320" s="320"/>
      <c r="E320" s="320"/>
    </row>
    <row r="321" spans="1:5" x14ac:dyDescent="0.25">
      <c r="B321" s="320">
        <v>2.67</v>
      </c>
      <c r="C321" s="113">
        <v>3.048</v>
      </c>
      <c r="D321" s="320"/>
      <c r="E321" s="320"/>
    </row>
    <row r="322" spans="1:5" x14ac:dyDescent="0.25">
      <c r="B322" s="320">
        <v>2.7440000000000002</v>
      </c>
      <c r="C322" s="113">
        <v>3.0950000000000002</v>
      </c>
    </row>
    <row r="323" spans="1:5" x14ac:dyDescent="0.25">
      <c r="A323" s="113">
        <v>2021</v>
      </c>
      <c r="B323" s="320">
        <v>2.8929999999999998</v>
      </c>
      <c r="C323" s="113">
        <v>3.145</v>
      </c>
    </row>
    <row r="324" spans="1:5" x14ac:dyDescent="0.25">
      <c r="B324" s="320">
        <v>2.984</v>
      </c>
      <c r="C324" s="113">
        <v>3.222</v>
      </c>
    </row>
    <row r="325" spans="1:5" x14ac:dyDescent="0.25">
      <c r="B325" s="320">
        <v>3.1949999999999998</v>
      </c>
      <c r="C325" s="113">
        <v>3.3559999999999999</v>
      </c>
    </row>
    <row r="326" spans="1:5" x14ac:dyDescent="0.25">
      <c r="B326" s="320">
        <v>3.3170000000000002</v>
      </c>
      <c r="C326" s="113">
        <v>3.3809999999999998</v>
      </c>
    </row>
    <row r="327" spans="1:5" x14ac:dyDescent="0.25">
      <c r="B327" s="320">
        <v>3.3130000000000002</v>
      </c>
      <c r="C327" s="113">
        <v>3.391</v>
      </c>
    </row>
    <row r="328" spans="1:5" x14ac:dyDescent="0.25">
      <c r="B328" s="320">
        <v>3.3919999999999999</v>
      </c>
      <c r="C328" s="113">
        <v>3.6269999999999998</v>
      </c>
    </row>
    <row r="329" spans="1:5" x14ac:dyDescent="0.25">
      <c r="B329" s="320">
        <v>3.4089999999999998</v>
      </c>
      <c r="C329" s="113">
        <v>3.7189999999999999</v>
      </c>
    </row>
    <row r="330" spans="1:5" x14ac:dyDescent="0.25">
      <c r="B330" s="359">
        <v>3.3889999999999998</v>
      </c>
      <c r="C330" s="113">
        <v>3.7320000000000002</v>
      </c>
    </row>
    <row r="331" spans="1:5" x14ac:dyDescent="0.25">
      <c r="B331" s="215">
        <v>3.3820000000000001</v>
      </c>
      <c r="C331" s="113">
        <v>3.7090000000000001</v>
      </c>
    </row>
    <row r="332" spans="1:5" x14ac:dyDescent="0.25">
      <c r="B332" s="213">
        <v>3.4380000000000002</v>
      </c>
      <c r="C332" s="113">
        <v>3.7530000000000001</v>
      </c>
    </row>
    <row r="333" spans="1:5" x14ac:dyDescent="0.25">
      <c r="B333" s="213">
        <v>4.0140000000000002</v>
      </c>
      <c r="C333" s="113">
        <v>4.7910000000000004</v>
      </c>
    </row>
    <row r="334" spans="1:5" x14ac:dyDescent="0.25">
      <c r="B334" s="213">
        <v>4.0369999999999999</v>
      </c>
      <c r="C334" s="113">
        <v>5.0350000000000001</v>
      </c>
    </row>
    <row r="335" spans="1:5" x14ac:dyDescent="0.25">
      <c r="B335" s="213">
        <v>4.2779999999999996</v>
      </c>
      <c r="C335" s="113">
        <v>5.4960000000000004</v>
      </c>
    </row>
    <row r="336" spans="1:5" x14ac:dyDescent="0.25">
      <c r="A336" s="113">
        <v>2022</v>
      </c>
      <c r="B336" s="213">
        <v>5.0140000000000002</v>
      </c>
      <c r="C336" s="113">
        <v>5.78</v>
      </c>
    </row>
    <row r="337" spans="1:3" x14ac:dyDescent="0.25">
      <c r="B337" s="213">
        <v>4.7960000000000003</v>
      </c>
      <c r="C337" s="113">
        <v>5.8310000000000004</v>
      </c>
    </row>
    <row r="338" spans="1:3" x14ac:dyDescent="0.25">
      <c r="B338" s="213">
        <v>3.956</v>
      </c>
      <c r="C338" s="113">
        <v>5.0330000000000004</v>
      </c>
    </row>
    <row r="339" spans="1:3" x14ac:dyDescent="0.25">
      <c r="B339" s="213">
        <v>3.9340000000000002</v>
      </c>
      <c r="C339" s="113">
        <v>4.9169999999999998</v>
      </c>
    </row>
    <row r="340" spans="1:3" x14ac:dyDescent="0.25">
      <c r="B340" s="213">
        <v>4.0620000000000003</v>
      </c>
      <c r="C340" s="113">
        <v>5.1859999999999999</v>
      </c>
    </row>
    <row r="341" spans="1:3" x14ac:dyDescent="0.25">
      <c r="B341" s="213">
        <v>3.8580000000000001</v>
      </c>
      <c r="C341" s="113">
        <v>5.36</v>
      </c>
    </row>
    <row r="342" spans="1:3" x14ac:dyDescent="0.25">
      <c r="B342" s="214">
        <v>3.093</v>
      </c>
      <c r="C342" s="113">
        <v>4.5919999999999996</v>
      </c>
    </row>
    <row r="343" spans="1:3" x14ac:dyDescent="0.25">
      <c r="B343" s="113">
        <v>3.04</v>
      </c>
      <c r="C343" s="113">
        <v>4.4020000000000001</v>
      </c>
    </row>
    <row r="344" spans="1:3" x14ac:dyDescent="0.25">
      <c r="B344" s="113">
        <v>3.2749999999999999</v>
      </c>
      <c r="C344" s="113">
        <v>4.3810000000000002</v>
      </c>
    </row>
    <row r="345" spans="1:3" x14ac:dyDescent="0.25">
      <c r="B345" s="113">
        <v>3.2570000000000001</v>
      </c>
      <c r="C345" s="113">
        <v>4.1950000000000003</v>
      </c>
    </row>
    <row r="346" spans="1:3" x14ac:dyDescent="0.25">
      <c r="B346" s="113">
        <v>3.4260000000000002</v>
      </c>
      <c r="C346" s="113">
        <v>4.1070000000000002</v>
      </c>
    </row>
    <row r="347" spans="1:3" x14ac:dyDescent="0.25">
      <c r="B347" s="113">
        <v>3.488</v>
      </c>
      <c r="C347" s="113">
        <v>4.0389999999999997</v>
      </c>
    </row>
    <row r="348" spans="1:3" x14ac:dyDescent="0.25">
      <c r="A348" s="113">
        <v>2023</v>
      </c>
      <c r="B348" s="113">
        <v>3.6970000000000001</v>
      </c>
      <c r="C348" s="113">
        <v>4.1790000000000003</v>
      </c>
    </row>
    <row r="349" spans="1:3" x14ac:dyDescent="0.25">
      <c r="B349" s="113">
        <v>3.7149999999999999</v>
      </c>
      <c r="C349" s="113">
        <v>4.1109999999999998</v>
      </c>
    </row>
    <row r="350" spans="1:3" x14ac:dyDescent="0.25">
      <c r="B350" s="213">
        <v>3.8620000000000001</v>
      </c>
      <c r="C350" s="113">
        <v>4.327</v>
      </c>
    </row>
    <row r="351" spans="1:3" x14ac:dyDescent="0.25">
      <c r="B351" s="213">
        <v>4.2039999999999997</v>
      </c>
      <c r="C351" s="113">
        <v>4.6520000000000001</v>
      </c>
    </row>
    <row r="352" spans="1:3" x14ac:dyDescent="0.25">
      <c r="B352" s="213">
        <v>3.9340000000000002</v>
      </c>
      <c r="C352" s="213">
        <v>4.5999999999999996</v>
      </c>
    </row>
    <row r="353" spans="2:3" x14ac:dyDescent="0.25">
      <c r="B353" s="213">
        <v>3.3450000000000002</v>
      </c>
      <c r="C353" s="113">
        <v>4.3360000000000003</v>
      </c>
    </row>
    <row r="354" spans="2:3" x14ac:dyDescent="0.25">
      <c r="B354" s="214">
        <v>3.0190000000000001</v>
      </c>
      <c r="C354" s="113">
        <v>3.74</v>
      </c>
    </row>
    <row r="355" spans="2:3" x14ac:dyDescent="0.25">
      <c r="B355" s="215">
        <v>2.9009999999999998</v>
      </c>
      <c r="C355" s="113">
        <v>3.63</v>
      </c>
    </row>
    <row r="356" spans="2:3" x14ac:dyDescent="0.25">
      <c r="B356" s="213">
        <v>3.0859999999999999</v>
      </c>
      <c r="C356" s="113">
        <v>3.6859999999999999</v>
      </c>
    </row>
    <row r="357" spans="2:3" x14ac:dyDescent="0.25">
      <c r="B357" s="213">
        <v>3.4329999999999998</v>
      </c>
      <c r="C357" s="113">
        <v>3.9159999999999999</v>
      </c>
    </row>
    <row r="358" spans="2:3" x14ac:dyDescent="0.25">
      <c r="B358" s="213">
        <v>3.5960000000000001</v>
      </c>
      <c r="C358" s="113">
        <v>4.0469999999999997</v>
      </c>
    </row>
    <row r="359" spans="2:3" x14ac:dyDescent="0.25">
      <c r="B359" s="213">
        <v>3.4889999999999999</v>
      </c>
      <c r="C359" s="113">
        <v>3.9289999999999998</v>
      </c>
    </row>
  </sheetData>
  <mergeCells count="3">
    <mergeCell ref="A43:M43"/>
    <mergeCell ref="A49:M49"/>
    <mergeCell ref="A47:M47"/>
  </mergeCells>
  <pageMargins left="0.7" right="0.7" top="0.75" bottom="0.75" header="0.3" footer="0.3"/>
  <pageSetup orientation="portrait" r:id="rId1"/>
  <ignoredErrors>
    <ignoredError sqref="N4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3"/>
  <sheetViews>
    <sheetView zoomScaleNormal="100" workbookViewId="0">
      <selection activeCell="A68" sqref="A68:P68"/>
    </sheetView>
  </sheetViews>
  <sheetFormatPr defaultRowHeight="13.2" x14ac:dyDescent="0.25"/>
  <cols>
    <col min="1" max="1" width="8.33203125" style="113" customWidth="1"/>
    <col min="2" max="2" width="12" style="113" customWidth="1"/>
    <col min="3" max="3" width="12.5546875" style="113" customWidth="1"/>
    <col min="4" max="4" width="9" style="113" customWidth="1"/>
    <col min="5" max="5" width="11.5546875" style="113" customWidth="1"/>
    <col min="6" max="6" width="9" style="113" customWidth="1"/>
    <col min="7" max="7" width="13.33203125" style="113" customWidth="1"/>
    <col min="8" max="8" width="12.33203125" style="113" customWidth="1"/>
    <col min="9" max="9" width="9" style="113" customWidth="1"/>
    <col min="10" max="10" width="12.109375" style="113" customWidth="1"/>
    <col min="11" max="11" width="9" style="113" customWidth="1"/>
    <col min="12" max="12" width="10.44140625" style="113" customWidth="1"/>
    <col min="13" max="13" width="9" style="113" customWidth="1"/>
    <col min="14" max="14" width="11.6640625" style="113" customWidth="1"/>
    <col min="15" max="15" width="9" style="113" customWidth="1"/>
    <col min="16" max="16" width="12.6640625" style="113" customWidth="1"/>
    <col min="17" max="256" width="9.109375" style="113"/>
    <col min="257" max="257" width="8.33203125" style="113" customWidth="1"/>
    <col min="258" max="259" width="10.109375" style="113" customWidth="1"/>
    <col min="260" max="260" width="9" style="113" customWidth="1"/>
    <col min="261" max="261" width="10.109375" style="113" customWidth="1"/>
    <col min="262" max="262" width="9" style="113" customWidth="1"/>
    <col min="263" max="264" width="10.109375" style="113" customWidth="1"/>
    <col min="265" max="265" width="9" style="113" customWidth="1"/>
    <col min="266" max="266" width="10.109375" style="113" customWidth="1"/>
    <col min="267" max="267" width="9" style="113" customWidth="1"/>
    <col min="268" max="268" width="10.109375" style="113" customWidth="1"/>
    <col min="269" max="269" width="9" style="113" customWidth="1"/>
    <col min="270" max="270" width="10.109375" style="113" customWidth="1"/>
    <col min="271" max="271" width="9" style="113" customWidth="1"/>
    <col min="272" max="272" width="12.6640625" style="113" customWidth="1"/>
    <col min="273" max="512" width="9.109375" style="113"/>
    <col min="513" max="513" width="8.33203125" style="113" customWidth="1"/>
    <col min="514" max="515" width="10.109375" style="113" customWidth="1"/>
    <col min="516" max="516" width="9" style="113" customWidth="1"/>
    <col min="517" max="517" width="10.109375" style="113" customWidth="1"/>
    <col min="518" max="518" width="9" style="113" customWidth="1"/>
    <col min="519" max="520" width="10.109375" style="113" customWidth="1"/>
    <col min="521" max="521" width="9" style="113" customWidth="1"/>
    <col min="522" max="522" width="10.109375" style="113" customWidth="1"/>
    <col min="523" max="523" width="9" style="113" customWidth="1"/>
    <col min="524" max="524" width="10.109375" style="113" customWidth="1"/>
    <col min="525" max="525" width="9" style="113" customWidth="1"/>
    <col min="526" max="526" width="10.109375" style="113" customWidth="1"/>
    <col min="527" max="527" width="9" style="113" customWidth="1"/>
    <col min="528" max="528" width="12.6640625" style="113" customWidth="1"/>
    <col min="529" max="768" width="9.109375" style="113"/>
    <col min="769" max="769" width="8.33203125" style="113" customWidth="1"/>
    <col min="770" max="771" width="10.109375" style="113" customWidth="1"/>
    <col min="772" max="772" width="9" style="113" customWidth="1"/>
    <col min="773" max="773" width="10.109375" style="113" customWidth="1"/>
    <col min="774" max="774" width="9" style="113" customWidth="1"/>
    <col min="775" max="776" width="10.109375" style="113" customWidth="1"/>
    <col min="777" max="777" width="9" style="113" customWidth="1"/>
    <col min="778" max="778" width="10.109375" style="113" customWidth="1"/>
    <col min="779" max="779" width="9" style="113" customWidth="1"/>
    <col min="780" max="780" width="10.109375" style="113" customWidth="1"/>
    <col min="781" max="781" width="9" style="113" customWidth="1"/>
    <col min="782" max="782" width="10.109375" style="113" customWidth="1"/>
    <col min="783" max="783" width="9" style="113" customWidth="1"/>
    <col min="784" max="784" width="12.6640625" style="113" customWidth="1"/>
    <col min="785" max="1024" width="9.109375" style="113"/>
    <col min="1025" max="1025" width="8.33203125" style="113" customWidth="1"/>
    <col min="1026" max="1027" width="10.109375" style="113" customWidth="1"/>
    <col min="1028" max="1028" width="9" style="113" customWidth="1"/>
    <col min="1029" max="1029" width="10.109375" style="113" customWidth="1"/>
    <col min="1030" max="1030" width="9" style="113" customWidth="1"/>
    <col min="1031" max="1032" width="10.109375" style="113" customWidth="1"/>
    <col min="1033" max="1033" width="9" style="113" customWidth="1"/>
    <col min="1034" max="1034" width="10.109375" style="113" customWidth="1"/>
    <col min="1035" max="1035" width="9" style="113" customWidth="1"/>
    <col min="1036" max="1036" width="10.109375" style="113" customWidth="1"/>
    <col min="1037" max="1037" width="9" style="113" customWidth="1"/>
    <col min="1038" max="1038" width="10.109375" style="113" customWidth="1"/>
    <col min="1039" max="1039" width="9" style="113" customWidth="1"/>
    <col min="1040" max="1040" width="12.6640625" style="113" customWidth="1"/>
    <col min="1041" max="1280" width="9.109375" style="113"/>
    <col min="1281" max="1281" width="8.33203125" style="113" customWidth="1"/>
    <col min="1282" max="1283" width="10.109375" style="113" customWidth="1"/>
    <col min="1284" max="1284" width="9" style="113" customWidth="1"/>
    <col min="1285" max="1285" width="10.109375" style="113" customWidth="1"/>
    <col min="1286" max="1286" width="9" style="113" customWidth="1"/>
    <col min="1287" max="1288" width="10.109375" style="113" customWidth="1"/>
    <col min="1289" max="1289" width="9" style="113" customWidth="1"/>
    <col min="1290" max="1290" width="10.109375" style="113" customWidth="1"/>
    <col min="1291" max="1291" width="9" style="113" customWidth="1"/>
    <col min="1292" max="1292" width="10.109375" style="113" customWidth="1"/>
    <col min="1293" max="1293" width="9" style="113" customWidth="1"/>
    <col min="1294" max="1294" width="10.109375" style="113" customWidth="1"/>
    <col min="1295" max="1295" width="9" style="113" customWidth="1"/>
    <col min="1296" max="1296" width="12.6640625" style="113" customWidth="1"/>
    <col min="1297" max="1536" width="9.109375" style="113"/>
    <col min="1537" max="1537" width="8.33203125" style="113" customWidth="1"/>
    <col min="1538" max="1539" width="10.109375" style="113" customWidth="1"/>
    <col min="1540" max="1540" width="9" style="113" customWidth="1"/>
    <col min="1541" max="1541" width="10.109375" style="113" customWidth="1"/>
    <col min="1542" max="1542" width="9" style="113" customWidth="1"/>
    <col min="1543" max="1544" width="10.109375" style="113" customWidth="1"/>
    <col min="1545" max="1545" width="9" style="113" customWidth="1"/>
    <col min="1546" max="1546" width="10.109375" style="113" customWidth="1"/>
    <col min="1547" max="1547" width="9" style="113" customWidth="1"/>
    <col min="1548" max="1548" width="10.109375" style="113" customWidth="1"/>
    <col min="1549" max="1549" width="9" style="113" customWidth="1"/>
    <col min="1550" max="1550" width="10.109375" style="113" customWidth="1"/>
    <col min="1551" max="1551" width="9" style="113" customWidth="1"/>
    <col min="1552" max="1552" width="12.6640625" style="113" customWidth="1"/>
    <col min="1553" max="1792" width="9.109375" style="113"/>
    <col min="1793" max="1793" width="8.33203125" style="113" customWidth="1"/>
    <col min="1794" max="1795" width="10.109375" style="113" customWidth="1"/>
    <col min="1796" max="1796" width="9" style="113" customWidth="1"/>
    <col min="1797" max="1797" width="10.109375" style="113" customWidth="1"/>
    <col min="1798" max="1798" width="9" style="113" customWidth="1"/>
    <col min="1799" max="1800" width="10.109375" style="113" customWidth="1"/>
    <col min="1801" max="1801" width="9" style="113" customWidth="1"/>
    <col min="1802" max="1802" width="10.109375" style="113" customWidth="1"/>
    <col min="1803" max="1803" width="9" style="113" customWidth="1"/>
    <col min="1804" max="1804" width="10.109375" style="113" customWidth="1"/>
    <col min="1805" max="1805" width="9" style="113" customWidth="1"/>
    <col min="1806" max="1806" width="10.109375" style="113" customWidth="1"/>
    <col min="1807" max="1807" width="9" style="113" customWidth="1"/>
    <col min="1808" max="1808" width="12.6640625" style="113" customWidth="1"/>
    <col min="1809" max="2048" width="9.109375" style="113"/>
    <col min="2049" max="2049" width="8.33203125" style="113" customWidth="1"/>
    <col min="2050" max="2051" width="10.109375" style="113" customWidth="1"/>
    <col min="2052" max="2052" width="9" style="113" customWidth="1"/>
    <col min="2053" max="2053" width="10.109375" style="113" customWidth="1"/>
    <col min="2054" max="2054" width="9" style="113" customWidth="1"/>
    <col min="2055" max="2056" width="10.109375" style="113" customWidth="1"/>
    <col min="2057" max="2057" width="9" style="113" customWidth="1"/>
    <col min="2058" max="2058" width="10.109375" style="113" customWidth="1"/>
    <col min="2059" max="2059" width="9" style="113" customWidth="1"/>
    <col min="2060" max="2060" width="10.109375" style="113" customWidth="1"/>
    <col min="2061" max="2061" width="9" style="113" customWidth="1"/>
    <col min="2062" max="2062" width="10.109375" style="113" customWidth="1"/>
    <col min="2063" max="2063" width="9" style="113" customWidth="1"/>
    <col min="2064" max="2064" width="12.6640625" style="113" customWidth="1"/>
    <col min="2065" max="2304" width="9.109375" style="113"/>
    <col min="2305" max="2305" width="8.33203125" style="113" customWidth="1"/>
    <col min="2306" max="2307" width="10.109375" style="113" customWidth="1"/>
    <col min="2308" max="2308" width="9" style="113" customWidth="1"/>
    <col min="2309" max="2309" width="10.109375" style="113" customWidth="1"/>
    <col min="2310" max="2310" width="9" style="113" customWidth="1"/>
    <col min="2311" max="2312" width="10.109375" style="113" customWidth="1"/>
    <col min="2313" max="2313" width="9" style="113" customWidth="1"/>
    <col min="2314" max="2314" width="10.109375" style="113" customWidth="1"/>
    <col min="2315" max="2315" width="9" style="113" customWidth="1"/>
    <col min="2316" max="2316" width="10.109375" style="113" customWidth="1"/>
    <col min="2317" max="2317" width="9" style="113" customWidth="1"/>
    <col min="2318" max="2318" width="10.109375" style="113" customWidth="1"/>
    <col min="2319" max="2319" width="9" style="113" customWidth="1"/>
    <col min="2320" max="2320" width="12.6640625" style="113" customWidth="1"/>
    <col min="2321" max="2560" width="9.109375" style="113"/>
    <col min="2561" max="2561" width="8.33203125" style="113" customWidth="1"/>
    <col min="2562" max="2563" width="10.109375" style="113" customWidth="1"/>
    <col min="2564" max="2564" width="9" style="113" customWidth="1"/>
    <col min="2565" max="2565" width="10.109375" style="113" customWidth="1"/>
    <col min="2566" max="2566" width="9" style="113" customWidth="1"/>
    <col min="2567" max="2568" width="10.109375" style="113" customWidth="1"/>
    <col min="2569" max="2569" width="9" style="113" customWidth="1"/>
    <col min="2570" max="2570" width="10.109375" style="113" customWidth="1"/>
    <col min="2571" max="2571" width="9" style="113" customWidth="1"/>
    <col min="2572" max="2572" width="10.109375" style="113" customWidth="1"/>
    <col min="2573" max="2573" width="9" style="113" customWidth="1"/>
    <col min="2574" max="2574" width="10.109375" style="113" customWidth="1"/>
    <col min="2575" max="2575" width="9" style="113" customWidth="1"/>
    <col min="2576" max="2576" width="12.6640625" style="113" customWidth="1"/>
    <col min="2577" max="2816" width="9.109375" style="113"/>
    <col min="2817" max="2817" width="8.33203125" style="113" customWidth="1"/>
    <col min="2818" max="2819" width="10.109375" style="113" customWidth="1"/>
    <col min="2820" max="2820" width="9" style="113" customWidth="1"/>
    <col min="2821" max="2821" width="10.109375" style="113" customWidth="1"/>
    <col min="2822" max="2822" width="9" style="113" customWidth="1"/>
    <col min="2823" max="2824" width="10.109375" style="113" customWidth="1"/>
    <col min="2825" max="2825" width="9" style="113" customWidth="1"/>
    <col min="2826" max="2826" width="10.109375" style="113" customWidth="1"/>
    <col min="2827" max="2827" width="9" style="113" customWidth="1"/>
    <col min="2828" max="2828" width="10.109375" style="113" customWidth="1"/>
    <col min="2829" max="2829" width="9" style="113" customWidth="1"/>
    <col min="2830" max="2830" width="10.109375" style="113" customWidth="1"/>
    <col min="2831" max="2831" width="9" style="113" customWidth="1"/>
    <col min="2832" max="2832" width="12.6640625" style="113" customWidth="1"/>
    <col min="2833" max="3072" width="9.109375" style="113"/>
    <col min="3073" max="3073" width="8.33203125" style="113" customWidth="1"/>
    <col min="3074" max="3075" width="10.109375" style="113" customWidth="1"/>
    <col min="3076" max="3076" width="9" style="113" customWidth="1"/>
    <col min="3077" max="3077" width="10.109375" style="113" customWidth="1"/>
    <col min="3078" max="3078" width="9" style="113" customWidth="1"/>
    <col min="3079" max="3080" width="10.109375" style="113" customWidth="1"/>
    <col min="3081" max="3081" width="9" style="113" customWidth="1"/>
    <col min="3082" max="3082" width="10.109375" style="113" customWidth="1"/>
    <col min="3083" max="3083" width="9" style="113" customWidth="1"/>
    <col min="3084" max="3084" width="10.109375" style="113" customWidth="1"/>
    <col min="3085" max="3085" width="9" style="113" customWidth="1"/>
    <col min="3086" max="3086" width="10.109375" style="113" customWidth="1"/>
    <col min="3087" max="3087" width="9" style="113" customWidth="1"/>
    <col min="3088" max="3088" width="12.6640625" style="113" customWidth="1"/>
    <col min="3089" max="3328" width="9.109375" style="113"/>
    <col min="3329" max="3329" width="8.33203125" style="113" customWidth="1"/>
    <col min="3330" max="3331" width="10.109375" style="113" customWidth="1"/>
    <col min="3332" max="3332" width="9" style="113" customWidth="1"/>
    <col min="3333" max="3333" width="10.109375" style="113" customWidth="1"/>
    <col min="3334" max="3334" width="9" style="113" customWidth="1"/>
    <col min="3335" max="3336" width="10.109375" style="113" customWidth="1"/>
    <col min="3337" max="3337" width="9" style="113" customWidth="1"/>
    <col min="3338" max="3338" width="10.109375" style="113" customWidth="1"/>
    <col min="3339" max="3339" width="9" style="113" customWidth="1"/>
    <col min="3340" max="3340" width="10.109375" style="113" customWidth="1"/>
    <col min="3341" max="3341" width="9" style="113" customWidth="1"/>
    <col min="3342" max="3342" width="10.109375" style="113" customWidth="1"/>
    <col min="3343" max="3343" width="9" style="113" customWidth="1"/>
    <col min="3344" max="3344" width="12.6640625" style="113" customWidth="1"/>
    <col min="3345" max="3584" width="9.109375" style="113"/>
    <col min="3585" max="3585" width="8.33203125" style="113" customWidth="1"/>
    <col min="3586" max="3587" width="10.109375" style="113" customWidth="1"/>
    <col min="3588" max="3588" width="9" style="113" customWidth="1"/>
    <col min="3589" max="3589" width="10.109375" style="113" customWidth="1"/>
    <col min="3590" max="3590" width="9" style="113" customWidth="1"/>
    <col min="3591" max="3592" width="10.109375" style="113" customWidth="1"/>
    <col min="3593" max="3593" width="9" style="113" customWidth="1"/>
    <col min="3594" max="3594" width="10.109375" style="113" customWidth="1"/>
    <col min="3595" max="3595" width="9" style="113" customWidth="1"/>
    <col min="3596" max="3596" width="10.109375" style="113" customWidth="1"/>
    <col min="3597" max="3597" width="9" style="113" customWidth="1"/>
    <col min="3598" max="3598" width="10.109375" style="113" customWidth="1"/>
    <col min="3599" max="3599" width="9" style="113" customWidth="1"/>
    <col min="3600" max="3600" width="12.6640625" style="113" customWidth="1"/>
    <col min="3601" max="3840" width="9.109375" style="113"/>
    <col min="3841" max="3841" width="8.33203125" style="113" customWidth="1"/>
    <col min="3842" max="3843" width="10.109375" style="113" customWidth="1"/>
    <col min="3844" max="3844" width="9" style="113" customWidth="1"/>
    <col min="3845" max="3845" width="10.109375" style="113" customWidth="1"/>
    <col min="3846" max="3846" width="9" style="113" customWidth="1"/>
    <col min="3847" max="3848" width="10.109375" style="113" customWidth="1"/>
    <col min="3849" max="3849" width="9" style="113" customWidth="1"/>
    <col min="3850" max="3850" width="10.109375" style="113" customWidth="1"/>
    <col min="3851" max="3851" width="9" style="113" customWidth="1"/>
    <col min="3852" max="3852" width="10.109375" style="113" customWidth="1"/>
    <col min="3853" max="3853" width="9" style="113" customWidth="1"/>
    <col min="3854" max="3854" width="10.109375" style="113" customWidth="1"/>
    <col min="3855" max="3855" width="9" style="113" customWidth="1"/>
    <col min="3856" max="3856" width="12.6640625" style="113" customWidth="1"/>
    <col min="3857" max="4096" width="9.109375" style="113"/>
    <col min="4097" max="4097" width="8.33203125" style="113" customWidth="1"/>
    <col min="4098" max="4099" width="10.109375" style="113" customWidth="1"/>
    <col min="4100" max="4100" width="9" style="113" customWidth="1"/>
    <col min="4101" max="4101" width="10.109375" style="113" customWidth="1"/>
    <col min="4102" max="4102" width="9" style="113" customWidth="1"/>
    <col min="4103" max="4104" width="10.109375" style="113" customWidth="1"/>
    <col min="4105" max="4105" width="9" style="113" customWidth="1"/>
    <col min="4106" max="4106" width="10.109375" style="113" customWidth="1"/>
    <col min="4107" max="4107" width="9" style="113" customWidth="1"/>
    <col min="4108" max="4108" width="10.109375" style="113" customWidth="1"/>
    <col min="4109" max="4109" width="9" style="113" customWidth="1"/>
    <col min="4110" max="4110" width="10.109375" style="113" customWidth="1"/>
    <col min="4111" max="4111" width="9" style="113" customWidth="1"/>
    <col min="4112" max="4112" width="12.6640625" style="113" customWidth="1"/>
    <col min="4113" max="4352" width="9.109375" style="113"/>
    <col min="4353" max="4353" width="8.33203125" style="113" customWidth="1"/>
    <col min="4354" max="4355" width="10.109375" style="113" customWidth="1"/>
    <col min="4356" max="4356" width="9" style="113" customWidth="1"/>
    <col min="4357" max="4357" width="10.109375" style="113" customWidth="1"/>
    <col min="4358" max="4358" width="9" style="113" customWidth="1"/>
    <col min="4359" max="4360" width="10.109375" style="113" customWidth="1"/>
    <col min="4361" max="4361" width="9" style="113" customWidth="1"/>
    <col min="4362" max="4362" width="10.109375" style="113" customWidth="1"/>
    <col min="4363" max="4363" width="9" style="113" customWidth="1"/>
    <col min="4364" max="4364" width="10.109375" style="113" customWidth="1"/>
    <col min="4365" max="4365" width="9" style="113" customWidth="1"/>
    <col min="4366" max="4366" width="10.109375" style="113" customWidth="1"/>
    <col min="4367" max="4367" width="9" style="113" customWidth="1"/>
    <col min="4368" max="4368" width="12.6640625" style="113" customWidth="1"/>
    <col min="4369" max="4608" width="9.109375" style="113"/>
    <col min="4609" max="4609" width="8.33203125" style="113" customWidth="1"/>
    <col min="4610" max="4611" width="10.109375" style="113" customWidth="1"/>
    <col min="4612" max="4612" width="9" style="113" customWidth="1"/>
    <col min="4613" max="4613" width="10.109375" style="113" customWidth="1"/>
    <col min="4614" max="4614" width="9" style="113" customWidth="1"/>
    <col min="4615" max="4616" width="10.109375" style="113" customWidth="1"/>
    <col min="4617" max="4617" width="9" style="113" customWidth="1"/>
    <col min="4618" max="4618" width="10.109375" style="113" customWidth="1"/>
    <col min="4619" max="4619" width="9" style="113" customWidth="1"/>
    <col min="4620" max="4620" width="10.109375" style="113" customWidth="1"/>
    <col min="4621" max="4621" width="9" style="113" customWidth="1"/>
    <col min="4622" max="4622" width="10.109375" style="113" customWidth="1"/>
    <col min="4623" max="4623" width="9" style="113" customWidth="1"/>
    <col min="4624" max="4624" width="12.6640625" style="113" customWidth="1"/>
    <col min="4625" max="4864" width="9.109375" style="113"/>
    <col min="4865" max="4865" width="8.33203125" style="113" customWidth="1"/>
    <col min="4866" max="4867" width="10.109375" style="113" customWidth="1"/>
    <col min="4868" max="4868" width="9" style="113" customWidth="1"/>
    <col min="4869" max="4869" width="10.109375" style="113" customWidth="1"/>
    <col min="4870" max="4870" width="9" style="113" customWidth="1"/>
    <col min="4871" max="4872" width="10.109375" style="113" customWidth="1"/>
    <col min="4873" max="4873" width="9" style="113" customWidth="1"/>
    <col min="4874" max="4874" width="10.109375" style="113" customWidth="1"/>
    <col min="4875" max="4875" width="9" style="113" customWidth="1"/>
    <col min="4876" max="4876" width="10.109375" style="113" customWidth="1"/>
    <col min="4877" max="4877" width="9" style="113" customWidth="1"/>
    <col min="4878" max="4878" width="10.109375" style="113" customWidth="1"/>
    <col min="4879" max="4879" width="9" style="113" customWidth="1"/>
    <col min="4880" max="4880" width="12.6640625" style="113" customWidth="1"/>
    <col min="4881" max="5120" width="9.109375" style="113"/>
    <col min="5121" max="5121" width="8.33203125" style="113" customWidth="1"/>
    <col min="5122" max="5123" width="10.109375" style="113" customWidth="1"/>
    <col min="5124" max="5124" width="9" style="113" customWidth="1"/>
    <col min="5125" max="5125" width="10.109375" style="113" customWidth="1"/>
    <col min="5126" max="5126" width="9" style="113" customWidth="1"/>
    <col min="5127" max="5128" width="10.109375" style="113" customWidth="1"/>
    <col min="5129" max="5129" width="9" style="113" customWidth="1"/>
    <col min="5130" max="5130" width="10.109375" style="113" customWidth="1"/>
    <col min="5131" max="5131" width="9" style="113" customWidth="1"/>
    <col min="5132" max="5132" width="10.109375" style="113" customWidth="1"/>
    <col min="5133" max="5133" width="9" style="113" customWidth="1"/>
    <col min="5134" max="5134" width="10.109375" style="113" customWidth="1"/>
    <col min="5135" max="5135" width="9" style="113" customWidth="1"/>
    <col min="5136" max="5136" width="12.6640625" style="113" customWidth="1"/>
    <col min="5137" max="5376" width="9.109375" style="113"/>
    <col min="5377" max="5377" width="8.33203125" style="113" customWidth="1"/>
    <col min="5378" max="5379" width="10.109375" style="113" customWidth="1"/>
    <col min="5380" max="5380" width="9" style="113" customWidth="1"/>
    <col min="5381" max="5381" width="10.109375" style="113" customWidth="1"/>
    <col min="5382" max="5382" width="9" style="113" customWidth="1"/>
    <col min="5383" max="5384" width="10.109375" style="113" customWidth="1"/>
    <col min="5385" max="5385" width="9" style="113" customWidth="1"/>
    <col min="5386" max="5386" width="10.109375" style="113" customWidth="1"/>
    <col min="5387" max="5387" width="9" style="113" customWidth="1"/>
    <col min="5388" max="5388" width="10.109375" style="113" customWidth="1"/>
    <col min="5389" max="5389" width="9" style="113" customWidth="1"/>
    <col min="5390" max="5390" width="10.109375" style="113" customWidth="1"/>
    <col min="5391" max="5391" width="9" style="113" customWidth="1"/>
    <col min="5392" max="5392" width="12.6640625" style="113" customWidth="1"/>
    <col min="5393" max="5632" width="9.109375" style="113"/>
    <col min="5633" max="5633" width="8.33203125" style="113" customWidth="1"/>
    <col min="5634" max="5635" width="10.109375" style="113" customWidth="1"/>
    <col min="5636" max="5636" width="9" style="113" customWidth="1"/>
    <col min="5637" max="5637" width="10.109375" style="113" customWidth="1"/>
    <col min="5638" max="5638" width="9" style="113" customWidth="1"/>
    <col min="5639" max="5640" width="10.109375" style="113" customWidth="1"/>
    <col min="5641" max="5641" width="9" style="113" customWidth="1"/>
    <col min="5642" max="5642" width="10.109375" style="113" customWidth="1"/>
    <col min="5643" max="5643" width="9" style="113" customWidth="1"/>
    <col min="5644" max="5644" width="10.109375" style="113" customWidth="1"/>
    <col min="5645" max="5645" width="9" style="113" customWidth="1"/>
    <col min="5646" max="5646" width="10.109375" style="113" customWidth="1"/>
    <col min="5647" max="5647" width="9" style="113" customWidth="1"/>
    <col min="5648" max="5648" width="12.6640625" style="113" customWidth="1"/>
    <col min="5649" max="5888" width="9.109375" style="113"/>
    <col min="5889" max="5889" width="8.33203125" style="113" customWidth="1"/>
    <col min="5890" max="5891" width="10.109375" style="113" customWidth="1"/>
    <col min="5892" max="5892" width="9" style="113" customWidth="1"/>
    <col min="5893" max="5893" width="10.109375" style="113" customWidth="1"/>
    <col min="5894" max="5894" width="9" style="113" customWidth="1"/>
    <col min="5895" max="5896" width="10.109375" style="113" customWidth="1"/>
    <col min="5897" max="5897" width="9" style="113" customWidth="1"/>
    <col min="5898" max="5898" width="10.109375" style="113" customWidth="1"/>
    <col min="5899" max="5899" width="9" style="113" customWidth="1"/>
    <col min="5900" max="5900" width="10.109375" style="113" customWidth="1"/>
    <col min="5901" max="5901" width="9" style="113" customWidth="1"/>
    <col min="5902" max="5902" width="10.109375" style="113" customWidth="1"/>
    <col min="5903" max="5903" width="9" style="113" customWidth="1"/>
    <col min="5904" max="5904" width="12.6640625" style="113" customWidth="1"/>
    <col min="5905" max="6144" width="9.109375" style="113"/>
    <col min="6145" max="6145" width="8.33203125" style="113" customWidth="1"/>
    <col min="6146" max="6147" width="10.109375" style="113" customWidth="1"/>
    <col min="6148" max="6148" width="9" style="113" customWidth="1"/>
    <col min="6149" max="6149" width="10.109375" style="113" customWidth="1"/>
    <col min="6150" max="6150" width="9" style="113" customWidth="1"/>
    <col min="6151" max="6152" width="10.109375" style="113" customWidth="1"/>
    <col min="6153" max="6153" width="9" style="113" customWidth="1"/>
    <col min="6154" max="6154" width="10.109375" style="113" customWidth="1"/>
    <col min="6155" max="6155" width="9" style="113" customWidth="1"/>
    <col min="6156" max="6156" width="10.109375" style="113" customWidth="1"/>
    <col min="6157" max="6157" width="9" style="113" customWidth="1"/>
    <col min="6158" max="6158" width="10.109375" style="113" customWidth="1"/>
    <col min="6159" max="6159" width="9" style="113" customWidth="1"/>
    <col min="6160" max="6160" width="12.6640625" style="113" customWidth="1"/>
    <col min="6161" max="6400" width="9.109375" style="113"/>
    <col min="6401" max="6401" width="8.33203125" style="113" customWidth="1"/>
    <col min="6402" max="6403" width="10.109375" style="113" customWidth="1"/>
    <col min="6404" max="6404" width="9" style="113" customWidth="1"/>
    <col min="6405" max="6405" width="10.109375" style="113" customWidth="1"/>
    <col min="6406" max="6406" width="9" style="113" customWidth="1"/>
    <col min="6407" max="6408" width="10.109375" style="113" customWidth="1"/>
    <col min="6409" max="6409" width="9" style="113" customWidth="1"/>
    <col min="6410" max="6410" width="10.109375" style="113" customWidth="1"/>
    <col min="6411" max="6411" width="9" style="113" customWidth="1"/>
    <col min="6412" max="6412" width="10.109375" style="113" customWidth="1"/>
    <col min="6413" max="6413" width="9" style="113" customWidth="1"/>
    <col min="6414" max="6414" width="10.109375" style="113" customWidth="1"/>
    <col min="6415" max="6415" width="9" style="113" customWidth="1"/>
    <col min="6416" max="6416" width="12.6640625" style="113" customWidth="1"/>
    <col min="6417" max="6656" width="9.109375" style="113"/>
    <col min="6657" max="6657" width="8.33203125" style="113" customWidth="1"/>
    <col min="6658" max="6659" width="10.109375" style="113" customWidth="1"/>
    <col min="6660" max="6660" width="9" style="113" customWidth="1"/>
    <col min="6661" max="6661" width="10.109375" style="113" customWidth="1"/>
    <col min="6662" max="6662" width="9" style="113" customWidth="1"/>
    <col min="6663" max="6664" width="10.109375" style="113" customWidth="1"/>
    <col min="6665" max="6665" width="9" style="113" customWidth="1"/>
    <col min="6666" max="6666" width="10.109375" style="113" customWidth="1"/>
    <col min="6667" max="6667" width="9" style="113" customWidth="1"/>
    <col min="6668" max="6668" width="10.109375" style="113" customWidth="1"/>
    <col min="6669" max="6669" width="9" style="113" customWidth="1"/>
    <col min="6670" max="6670" width="10.109375" style="113" customWidth="1"/>
    <col min="6671" max="6671" width="9" style="113" customWidth="1"/>
    <col min="6672" max="6672" width="12.6640625" style="113" customWidth="1"/>
    <col min="6673" max="6912" width="9.109375" style="113"/>
    <col min="6913" max="6913" width="8.33203125" style="113" customWidth="1"/>
    <col min="6914" max="6915" width="10.109375" style="113" customWidth="1"/>
    <col min="6916" max="6916" width="9" style="113" customWidth="1"/>
    <col min="6917" max="6917" width="10.109375" style="113" customWidth="1"/>
    <col min="6918" max="6918" width="9" style="113" customWidth="1"/>
    <col min="6919" max="6920" width="10.109375" style="113" customWidth="1"/>
    <col min="6921" max="6921" width="9" style="113" customWidth="1"/>
    <col min="6922" max="6922" width="10.109375" style="113" customWidth="1"/>
    <col min="6923" max="6923" width="9" style="113" customWidth="1"/>
    <col min="6924" max="6924" width="10.109375" style="113" customWidth="1"/>
    <col min="6925" max="6925" width="9" style="113" customWidth="1"/>
    <col min="6926" max="6926" width="10.109375" style="113" customWidth="1"/>
    <col min="6927" max="6927" width="9" style="113" customWidth="1"/>
    <col min="6928" max="6928" width="12.6640625" style="113" customWidth="1"/>
    <col min="6929" max="7168" width="9.109375" style="113"/>
    <col min="7169" max="7169" width="8.33203125" style="113" customWidth="1"/>
    <col min="7170" max="7171" width="10.109375" style="113" customWidth="1"/>
    <col min="7172" max="7172" width="9" style="113" customWidth="1"/>
    <col min="7173" max="7173" width="10.109375" style="113" customWidth="1"/>
    <col min="7174" max="7174" width="9" style="113" customWidth="1"/>
    <col min="7175" max="7176" width="10.109375" style="113" customWidth="1"/>
    <col min="7177" max="7177" width="9" style="113" customWidth="1"/>
    <col min="7178" max="7178" width="10.109375" style="113" customWidth="1"/>
    <col min="7179" max="7179" width="9" style="113" customWidth="1"/>
    <col min="7180" max="7180" width="10.109375" style="113" customWidth="1"/>
    <col min="7181" max="7181" width="9" style="113" customWidth="1"/>
    <col min="7182" max="7182" width="10.109375" style="113" customWidth="1"/>
    <col min="7183" max="7183" width="9" style="113" customWidth="1"/>
    <col min="7184" max="7184" width="12.6640625" style="113" customWidth="1"/>
    <col min="7185" max="7424" width="9.109375" style="113"/>
    <col min="7425" max="7425" width="8.33203125" style="113" customWidth="1"/>
    <col min="7426" max="7427" width="10.109375" style="113" customWidth="1"/>
    <col min="7428" max="7428" width="9" style="113" customWidth="1"/>
    <col min="7429" max="7429" width="10.109375" style="113" customWidth="1"/>
    <col min="7430" max="7430" width="9" style="113" customWidth="1"/>
    <col min="7431" max="7432" width="10.109375" style="113" customWidth="1"/>
    <col min="7433" max="7433" width="9" style="113" customWidth="1"/>
    <col min="7434" max="7434" width="10.109375" style="113" customWidth="1"/>
    <col min="7435" max="7435" width="9" style="113" customWidth="1"/>
    <col min="7436" max="7436" width="10.109375" style="113" customWidth="1"/>
    <col min="7437" max="7437" width="9" style="113" customWidth="1"/>
    <col min="7438" max="7438" width="10.109375" style="113" customWidth="1"/>
    <col min="7439" max="7439" width="9" style="113" customWidth="1"/>
    <col min="7440" max="7440" width="12.6640625" style="113" customWidth="1"/>
    <col min="7441" max="7680" width="9.109375" style="113"/>
    <col min="7681" max="7681" width="8.33203125" style="113" customWidth="1"/>
    <col min="7682" max="7683" width="10.109375" style="113" customWidth="1"/>
    <col min="7684" max="7684" width="9" style="113" customWidth="1"/>
    <col min="7685" max="7685" width="10.109375" style="113" customWidth="1"/>
    <col min="7686" max="7686" width="9" style="113" customWidth="1"/>
    <col min="7687" max="7688" width="10.109375" style="113" customWidth="1"/>
    <col min="7689" max="7689" width="9" style="113" customWidth="1"/>
    <col min="7690" max="7690" width="10.109375" style="113" customWidth="1"/>
    <col min="7691" max="7691" width="9" style="113" customWidth="1"/>
    <col min="7692" max="7692" width="10.109375" style="113" customWidth="1"/>
    <col min="7693" max="7693" width="9" style="113" customWidth="1"/>
    <col min="7694" max="7694" width="10.109375" style="113" customWidth="1"/>
    <col min="7695" max="7695" width="9" style="113" customWidth="1"/>
    <col min="7696" max="7696" width="12.6640625" style="113" customWidth="1"/>
    <col min="7697" max="7936" width="9.109375" style="113"/>
    <col min="7937" max="7937" width="8.33203125" style="113" customWidth="1"/>
    <col min="7938" max="7939" width="10.109375" style="113" customWidth="1"/>
    <col min="7940" max="7940" width="9" style="113" customWidth="1"/>
    <col min="7941" max="7941" width="10.109375" style="113" customWidth="1"/>
    <col min="7942" max="7942" width="9" style="113" customWidth="1"/>
    <col min="7943" max="7944" width="10.109375" style="113" customWidth="1"/>
    <col min="7945" max="7945" width="9" style="113" customWidth="1"/>
    <col min="7946" max="7946" width="10.109375" style="113" customWidth="1"/>
    <col min="7947" max="7947" width="9" style="113" customWidth="1"/>
    <col min="7948" max="7948" width="10.109375" style="113" customWidth="1"/>
    <col min="7949" max="7949" width="9" style="113" customWidth="1"/>
    <col min="7950" max="7950" width="10.109375" style="113" customWidth="1"/>
    <col min="7951" max="7951" width="9" style="113" customWidth="1"/>
    <col min="7952" max="7952" width="12.6640625" style="113" customWidth="1"/>
    <col min="7953" max="8192" width="9.109375" style="113"/>
    <col min="8193" max="8193" width="8.33203125" style="113" customWidth="1"/>
    <col min="8194" max="8195" width="10.109375" style="113" customWidth="1"/>
    <col min="8196" max="8196" width="9" style="113" customWidth="1"/>
    <col min="8197" max="8197" width="10.109375" style="113" customWidth="1"/>
    <col min="8198" max="8198" width="9" style="113" customWidth="1"/>
    <col min="8199" max="8200" width="10.109375" style="113" customWidth="1"/>
    <col min="8201" max="8201" width="9" style="113" customWidth="1"/>
    <col min="8202" max="8202" width="10.109375" style="113" customWidth="1"/>
    <col min="8203" max="8203" width="9" style="113" customWidth="1"/>
    <col min="8204" max="8204" width="10.109375" style="113" customWidth="1"/>
    <col min="8205" max="8205" width="9" style="113" customWidth="1"/>
    <col min="8206" max="8206" width="10.109375" style="113" customWidth="1"/>
    <col min="8207" max="8207" width="9" style="113" customWidth="1"/>
    <col min="8208" max="8208" width="12.6640625" style="113" customWidth="1"/>
    <col min="8209" max="8448" width="9.109375" style="113"/>
    <col min="8449" max="8449" width="8.33203125" style="113" customWidth="1"/>
    <col min="8450" max="8451" width="10.109375" style="113" customWidth="1"/>
    <col min="8452" max="8452" width="9" style="113" customWidth="1"/>
    <col min="8453" max="8453" width="10.109375" style="113" customWidth="1"/>
    <col min="8454" max="8454" width="9" style="113" customWidth="1"/>
    <col min="8455" max="8456" width="10.109375" style="113" customWidth="1"/>
    <col min="8457" max="8457" width="9" style="113" customWidth="1"/>
    <col min="8458" max="8458" width="10.109375" style="113" customWidth="1"/>
    <col min="8459" max="8459" width="9" style="113" customWidth="1"/>
    <col min="8460" max="8460" width="10.109375" style="113" customWidth="1"/>
    <col min="8461" max="8461" width="9" style="113" customWidth="1"/>
    <col min="8462" max="8462" width="10.109375" style="113" customWidth="1"/>
    <col min="8463" max="8463" width="9" style="113" customWidth="1"/>
    <col min="8464" max="8464" width="12.6640625" style="113" customWidth="1"/>
    <col min="8465" max="8704" width="9.109375" style="113"/>
    <col min="8705" max="8705" width="8.33203125" style="113" customWidth="1"/>
    <col min="8706" max="8707" width="10.109375" style="113" customWidth="1"/>
    <col min="8708" max="8708" width="9" style="113" customWidth="1"/>
    <col min="8709" max="8709" width="10.109375" style="113" customWidth="1"/>
    <col min="8710" max="8710" width="9" style="113" customWidth="1"/>
    <col min="8711" max="8712" width="10.109375" style="113" customWidth="1"/>
    <col min="8713" max="8713" width="9" style="113" customWidth="1"/>
    <col min="8714" max="8714" width="10.109375" style="113" customWidth="1"/>
    <col min="8715" max="8715" width="9" style="113" customWidth="1"/>
    <col min="8716" max="8716" width="10.109375" style="113" customWidth="1"/>
    <col min="8717" max="8717" width="9" style="113" customWidth="1"/>
    <col min="8718" max="8718" width="10.109375" style="113" customWidth="1"/>
    <col min="8719" max="8719" width="9" style="113" customWidth="1"/>
    <col min="8720" max="8720" width="12.6640625" style="113" customWidth="1"/>
    <col min="8721" max="8960" width="9.109375" style="113"/>
    <col min="8961" max="8961" width="8.33203125" style="113" customWidth="1"/>
    <col min="8962" max="8963" width="10.109375" style="113" customWidth="1"/>
    <col min="8964" max="8964" width="9" style="113" customWidth="1"/>
    <col min="8965" max="8965" width="10.109375" style="113" customWidth="1"/>
    <col min="8966" max="8966" width="9" style="113" customWidth="1"/>
    <col min="8967" max="8968" width="10.109375" style="113" customWidth="1"/>
    <col min="8969" max="8969" width="9" style="113" customWidth="1"/>
    <col min="8970" max="8970" width="10.109375" style="113" customWidth="1"/>
    <col min="8971" max="8971" width="9" style="113" customWidth="1"/>
    <col min="8972" max="8972" width="10.109375" style="113" customWidth="1"/>
    <col min="8973" max="8973" width="9" style="113" customWidth="1"/>
    <col min="8974" max="8974" width="10.109375" style="113" customWidth="1"/>
    <col min="8975" max="8975" width="9" style="113" customWidth="1"/>
    <col min="8976" max="8976" width="12.6640625" style="113" customWidth="1"/>
    <col min="8977" max="9216" width="9.109375" style="113"/>
    <col min="9217" max="9217" width="8.33203125" style="113" customWidth="1"/>
    <col min="9218" max="9219" width="10.109375" style="113" customWidth="1"/>
    <col min="9220" max="9220" width="9" style="113" customWidth="1"/>
    <col min="9221" max="9221" width="10.109375" style="113" customWidth="1"/>
    <col min="9222" max="9222" width="9" style="113" customWidth="1"/>
    <col min="9223" max="9224" width="10.109375" style="113" customWidth="1"/>
    <col min="9225" max="9225" width="9" style="113" customWidth="1"/>
    <col min="9226" max="9226" width="10.109375" style="113" customWidth="1"/>
    <col min="9227" max="9227" width="9" style="113" customWidth="1"/>
    <col min="9228" max="9228" width="10.109375" style="113" customWidth="1"/>
    <col min="9229" max="9229" width="9" style="113" customWidth="1"/>
    <col min="9230" max="9230" width="10.109375" style="113" customWidth="1"/>
    <col min="9231" max="9231" width="9" style="113" customWidth="1"/>
    <col min="9232" max="9232" width="12.6640625" style="113" customWidth="1"/>
    <col min="9233" max="9472" width="9.109375" style="113"/>
    <col min="9473" max="9473" width="8.33203125" style="113" customWidth="1"/>
    <col min="9474" max="9475" width="10.109375" style="113" customWidth="1"/>
    <col min="9476" max="9476" width="9" style="113" customWidth="1"/>
    <col min="9477" max="9477" width="10.109375" style="113" customWidth="1"/>
    <col min="9478" max="9478" width="9" style="113" customWidth="1"/>
    <col min="9479" max="9480" width="10.109375" style="113" customWidth="1"/>
    <col min="9481" max="9481" width="9" style="113" customWidth="1"/>
    <col min="9482" max="9482" width="10.109375" style="113" customWidth="1"/>
    <col min="9483" max="9483" width="9" style="113" customWidth="1"/>
    <col min="9484" max="9484" width="10.109375" style="113" customWidth="1"/>
    <col min="9485" max="9485" width="9" style="113" customWidth="1"/>
    <col min="9486" max="9486" width="10.109375" style="113" customWidth="1"/>
    <col min="9487" max="9487" width="9" style="113" customWidth="1"/>
    <col min="9488" max="9488" width="12.6640625" style="113" customWidth="1"/>
    <col min="9489" max="9728" width="9.109375" style="113"/>
    <col min="9729" max="9729" width="8.33203125" style="113" customWidth="1"/>
    <col min="9730" max="9731" width="10.109375" style="113" customWidth="1"/>
    <col min="9732" max="9732" width="9" style="113" customWidth="1"/>
    <col min="9733" max="9733" width="10.109375" style="113" customWidth="1"/>
    <col min="9734" max="9734" width="9" style="113" customWidth="1"/>
    <col min="9735" max="9736" width="10.109375" style="113" customWidth="1"/>
    <col min="9737" max="9737" width="9" style="113" customWidth="1"/>
    <col min="9738" max="9738" width="10.109375" style="113" customWidth="1"/>
    <col min="9739" max="9739" width="9" style="113" customWidth="1"/>
    <col min="9740" max="9740" width="10.109375" style="113" customWidth="1"/>
    <col min="9741" max="9741" width="9" style="113" customWidth="1"/>
    <col min="9742" max="9742" width="10.109375" style="113" customWidth="1"/>
    <col min="9743" max="9743" width="9" style="113" customWidth="1"/>
    <col min="9744" max="9744" width="12.6640625" style="113" customWidth="1"/>
    <col min="9745" max="9984" width="9.109375" style="113"/>
    <col min="9985" max="9985" width="8.33203125" style="113" customWidth="1"/>
    <col min="9986" max="9987" width="10.109375" style="113" customWidth="1"/>
    <col min="9988" max="9988" width="9" style="113" customWidth="1"/>
    <col min="9989" max="9989" width="10.109375" style="113" customWidth="1"/>
    <col min="9990" max="9990" width="9" style="113" customWidth="1"/>
    <col min="9991" max="9992" width="10.109375" style="113" customWidth="1"/>
    <col min="9993" max="9993" width="9" style="113" customWidth="1"/>
    <col min="9994" max="9994" width="10.109375" style="113" customWidth="1"/>
    <col min="9995" max="9995" width="9" style="113" customWidth="1"/>
    <col min="9996" max="9996" width="10.109375" style="113" customWidth="1"/>
    <col min="9997" max="9997" width="9" style="113" customWidth="1"/>
    <col min="9998" max="9998" width="10.109375" style="113" customWidth="1"/>
    <col min="9999" max="9999" width="9" style="113" customWidth="1"/>
    <col min="10000" max="10000" width="12.6640625" style="113" customWidth="1"/>
    <col min="10001" max="10240" width="9.109375" style="113"/>
    <col min="10241" max="10241" width="8.33203125" style="113" customWidth="1"/>
    <col min="10242" max="10243" width="10.109375" style="113" customWidth="1"/>
    <col min="10244" max="10244" width="9" style="113" customWidth="1"/>
    <col min="10245" max="10245" width="10.109375" style="113" customWidth="1"/>
    <col min="10246" max="10246" width="9" style="113" customWidth="1"/>
    <col min="10247" max="10248" width="10.109375" style="113" customWidth="1"/>
    <col min="10249" max="10249" width="9" style="113" customWidth="1"/>
    <col min="10250" max="10250" width="10.109375" style="113" customWidth="1"/>
    <col min="10251" max="10251" width="9" style="113" customWidth="1"/>
    <col min="10252" max="10252" width="10.109375" style="113" customWidth="1"/>
    <col min="10253" max="10253" width="9" style="113" customWidth="1"/>
    <col min="10254" max="10254" width="10.109375" style="113" customWidth="1"/>
    <col min="10255" max="10255" width="9" style="113" customWidth="1"/>
    <col min="10256" max="10256" width="12.6640625" style="113" customWidth="1"/>
    <col min="10257" max="10496" width="9.109375" style="113"/>
    <col min="10497" max="10497" width="8.33203125" style="113" customWidth="1"/>
    <col min="10498" max="10499" width="10.109375" style="113" customWidth="1"/>
    <col min="10500" max="10500" width="9" style="113" customWidth="1"/>
    <col min="10501" max="10501" width="10.109375" style="113" customWidth="1"/>
    <col min="10502" max="10502" width="9" style="113" customWidth="1"/>
    <col min="10503" max="10504" width="10.109375" style="113" customWidth="1"/>
    <col min="10505" max="10505" width="9" style="113" customWidth="1"/>
    <col min="10506" max="10506" width="10.109375" style="113" customWidth="1"/>
    <col min="10507" max="10507" width="9" style="113" customWidth="1"/>
    <col min="10508" max="10508" width="10.109375" style="113" customWidth="1"/>
    <col min="10509" max="10509" width="9" style="113" customWidth="1"/>
    <col min="10510" max="10510" width="10.109375" style="113" customWidth="1"/>
    <col min="10511" max="10511" width="9" style="113" customWidth="1"/>
    <col min="10512" max="10512" width="12.6640625" style="113" customWidth="1"/>
    <col min="10513" max="10752" width="9.109375" style="113"/>
    <col min="10753" max="10753" width="8.33203125" style="113" customWidth="1"/>
    <col min="10754" max="10755" width="10.109375" style="113" customWidth="1"/>
    <col min="10756" max="10756" width="9" style="113" customWidth="1"/>
    <col min="10757" max="10757" width="10.109375" style="113" customWidth="1"/>
    <col min="10758" max="10758" width="9" style="113" customWidth="1"/>
    <col min="10759" max="10760" width="10.109375" style="113" customWidth="1"/>
    <col min="10761" max="10761" width="9" style="113" customWidth="1"/>
    <col min="10762" max="10762" width="10.109375" style="113" customWidth="1"/>
    <col min="10763" max="10763" width="9" style="113" customWidth="1"/>
    <col min="10764" max="10764" width="10.109375" style="113" customWidth="1"/>
    <col min="10765" max="10765" width="9" style="113" customWidth="1"/>
    <col min="10766" max="10766" width="10.109375" style="113" customWidth="1"/>
    <col min="10767" max="10767" width="9" style="113" customWidth="1"/>
    <col min="10768" max="10768" width="12.6640625" style="113" customWidth="1"/>
    <col min="10769" max="11008" width="9.109375" style="113"/>
    <col min="11009" max="11009" width="8.33203125" style="113" customWidth="1"/>
    <col min="11010" max="11011" width="10.109375" style="113" customWidth="1"/>
    <col min="11012" max="11012" width="9" style="113" customWidth="1"/>
    <col min="11013" max="11013" width="10.109375" style="113" customWidth="1"/>
    <col min="11014" max="11014" width="9" style="113" customWidth="1"/>
    <col min="11015" max="11016" width="10.109375" style="113" customWidth="1"/>
    <col min="11017" max="11017" width="9" style="113" customWidth="1"/>
    <col min="11018" max="11018" width="10.109375" style="113" customWidth="1"/>
    <col min="11019" max="11019" width="9" style="113" customWidth="1"/>
    <col min="11020" max="11020" width="10.109375" style="113" customWidth="1"/>
    <col min="11021" max="11021" width="9" style="113" customWidth="1"/>
    <col min="11022" max="11022" width="10.109375" style="113" customWidth="1"/>
    <col min="11023" max="11023" width="9" style="113" customWidth="1"/>
    <col min="11024" max="11024" width="12.6640625" style="113" customWidth="1"/>
    <col min="11025" max="11264" width="9.109375" style="113"/>
    <col min="11265" max="11265" width="8.33203125" style="113" customWidth="1"/>
    <col min="11266" max="11267" width="10.109375" style="113" customWidth="1"/>
    <col min="11268" max="11268" width="9" style="113" customWidth="1"/>
    <col min="11269" max="11269" width="10.109375" style="113" customWidth="1"/>
    <col min="11270" max="11270" width="9" style="113" customWidth="1"/>
    <col min="11271" max="11272" width="10.109375" style="113" customWidth="1"/>
    <col min="11273" max="11273" width="9" style="113" customWidth="1"/>
    <col min="11274" max="11274" width="10.109375" style="113" customWidth="1"/>
    <col min="11275" max="11275" width="9" style="113" customWidth="1"/>
    <col min="11276" max="11276" width="10.109375" style="113" customWidth="1"/>
    <col min="11277" max="11277" width="9" style="113" customWidth="1"/>
    <col min="11278" max="11278" width="10.109375" style="113" customWidth="1"/>
    <col min="11279" max="11279" width="9" style="113" customWidth="1"/>
    <col min="11280" max="11280" width="12.6640625" style="113" customWidth="1"/>
    <col min="11281" max="11520" width="9.109375" style="113"/>
    <col min="11521" max="11521" width="8.33203125" style="113" customWidth="1"/>
    <col min="11522" max="11523" width="10.109375" style="113" customWidth="1"/>
    <col min="11524" max="11524" width="9" style="113" customWidth="1"/>
    <col min="11525" max="11525" width="10.109375" style="113" customWidth="1"/>
    <col min="11526" max="11526" width="9" style="113" customWidth="1"/>
    <col min="11527" max="11528" width="10.109375" style="113" customWidth="1"/>
    <col min="11529" max="11529" width="9" style="113" customWidth="1"/>
    <col min="11530" max="11530" width="10.109375" style="113" customWidth="1"/>
    <col min="11531" max="11531" width="9" style="113" customWidth="1"/>
    <col min="11532" max="11532" width="10.109375" style="113" customWidth="1"/>
    <col min="11533" max="11533" width="9" style="113" customWidth="1"/>
    <col min="11534" max="11534" width="10.109375" style="113" customWidth="1"/>
    <col min="11535" max="11535" width="9" style="113" customWidth="1"/>
    <col min="11536" max="11536" width="12.6640625" style="113" customWidth="1"/>
    <col min="11537" max="11776" width="9.109375" style="113"/>
    <col min="11777" max="11777" width="8.33203125" style="113" customWidth="1"/>
    <col min="11778" max="11779" width="10.109375" style="113" customWidth="1"/>
    <col min="11780" max="11780" width="9" style="113" customWidth="1"/>
    <col min="11781" max="11781" width="10.109375" style="113" customWidth="1"/>
    <col min="11782" max="11782" width="9" style="113" customWidth="1"/>
    <col min="11783" max="11784" width="10.109375" style="113" customWidth="1"/>
    <col min="11785" max="11785" width="9" style="113" customWidth="1"/>
    <col min="11786" max="11786" width="10.109375" style="113" customWidth="1"/>
    <col min="11787" max="11787" width="9" style="113" customWidth="1"/>
    <col min="11788" max="11788" width="10.109375" style="113" customWidth="1"/>
    <col min="11789" max="11789" width="9" style="113" customWidth="1"/>
    <col min="11790" max="11790" width="10.109375" style="113" customWidth="1"/>
    <col min="11791" max="11791" width="9" style="113" customWidth="1"/>
    <col min="11792" max="11792" width="12.6640625" style="113" customWidth="1"/>
    <col min="11793" max="12032" width="9.109375" style="113"/>
    <col min="12033" max="12033" width="8.33203125" style="113" customWidth="1"/>
    <col min="12034" max="12035" width="10.109375" style="113" customWidth="1"/>
    <col min="12036" max="12036" width="9" style="113" customWidth="1"/>
    <col min="12037" max="12037" width="10.109375" style="113" customWidth="1"/>
    <col min="12038" max="12038" width="9" style="113" customWidth="1"/>
    <col min="12039" max="12040" width="10.109375" style="113" customWidth="1"/>
    <col min="12041" max="12041" width="9" style="113" customWidth="1"/>
    <col min="12042" max="12042" width="10.109375" style="113" customWidth="1"/>
    <col min="12043" max="12043" width="9" style="113" customWidth="1"/>
    <col min="12044" max="12044" width="10.109375" style="113" customWidth="1"/>
    <col min="12045" max="12045" width="9" style="113" customWidth="1"/>
    <col min="12046" max="12046" width="10.109375" style="113" customWidth="1"/>
    <col min="12047" max="12047" width="9" style="113" customWidth="1"/>
    <col min="12048" max="12048" width="12.6640625" style="113" customWidth="1"/>
    <col min="12049" max="12288" width="9.109375" style="113"/>
    <col min="12289" max="12289" width="8.33203125" style="113" customWidth="1"/>
    <col min="12290" max="12291" width="10.109375" style="113" customWidth="1"/>
    <col min="12292" max="12292" width="9" style="113" customWidth="1"/>
    <col min="12293" max="12293" width="10.109375" style="113" customWidth="1"/>
    <col min="12294" max="12294" width="9" style="113" customWidth="1"/>
    <col min="12295" max="12296" width="10.109375" style="113" customWidth="1"/>
    <col min="12297" max="12297" width="9" style="113" customWidth="1"/>
    <col min="12298" max="12298" width="10.109375" style="113" customWidth="1"/>
    <col min="12299" max="12299" width="9" style="113" customWidth="1"/>
    <col min="12300" max="12300" width="10.109375" style="113" customWidth="1"/>
    <col min="12301" max="12301" width="9" style="113" customWidth="1"/>
    <col min="12302" max="12302" width="10.109375" style="113" customWidth="1"/>
    <col min="12303" max="12303" width="9" style="113" customWidth="1"/>
    <col min="12304" max="12304" width="12.6640625" style="113" customWidth="1"/>
    <col min="12305" max="12544" width="9.109375" style="113"/>
    <col min="12545" max="12545" width="8.33203125" style="113" customWidth="1"/>
    <col min="12546" max="12547" width="10.109375" style="113" customWidth="1"/>
    <col min="12548" max="12548" width="9" style="113" customWidth="1"/>
    <col min="12549" max="12549" width="10.109375" style="113" customWidth="1"/>
    <col min="12550" max="12550" width="9" style="113" customWidth="1"/>
    <col min="12551" max="12552" width="10.109375" style="113" customWidth="1"/>
    <col min="12553" max="12553" width="9" style="113" customWidth="1"/>
    <col min="12554" max="12554" width="10.109375" style="113" customWidth="1"/>
    <col min="12555" max="12555" width="9" style="113" customWidth="1"/>
    <col min="12556" max="12556" width="10.109375" style="113" customWidth="1"/>
    <col min="12557" max="12557" width="9" style="113" customWidth="1"/>
    <col min="12558" max="12558" width="10.109375" style="113" customWidth="1"/>
    <col min="12559" max="12559" width="9" style="113" customWidth="1"/>
    <col min="12560" max="12560" width="12.6640625" style="113" customWidth="1"/>
    <col min="12561" max="12800" width="9.109375" style="113"/>
    <col min="12801" max="12801" width="8.33203125" style="113" customWidth="1"/>
    <col min="12802" max="12803" width="10.109375" style="113" customWidth="1"/>
    <col min="12804" max="12804" width="9" style="113" customWidth="1"/>
    <col min="12805" max="12805" width="10.109375" style="113" customWidth="1"/>
    <col min="12806" max="12806" width="9" style="113" customWidth="1"/>
    <col min="12807" max="12808" width="10.109375" style="113" customWidth="1"/>
    <col min="12809" max="12809" width="9" style="113" customWidth="1"/>
    <col min="12810" max="12810" width="10.109375" style="113" customWidth="1"/>
    <col min="12811" max="12811" width="9" style="113" customWidth="1"/>
    <col min="12812" max="12812" width="10.109375" style="113" customWidth="1"/>
    <col min="12813" max="12813" width="9" style="113" customWidth="1"/>
    <col min="12814" max="12814" width="10.109375" style="113" customWidth="1"/>
    <col min="12815" max="12815" width="9" style="113" customWidth="1"/>
    <col min="12816" max="12816" width="12.6640625" style="113" customWidth="1"/>
    <col min="12817" max="13056" width="9.109375" style="113"/>
    <col min="13057" max="13057" width="8.33203125" style="113" customWidth="1"/>
    <col min="13058" max="13059" width="10.109375" style="113" customWidth="1"/>
    <col min="13060" max="13060" width="9" style="113" customWidth="1"/>
    <col min="13061" max="13061" width="10.109375" style="113" customWidth="1"/>
    <col min="13062" max="13062" width="9" style="113" customWidth="1"/>
    <col min="13063" max="13064" width="10.109375" style="113" customWidth="1"/>
    <col min="13065" max="13065" width="9" style="113" customWidth="1"/>
    <col min="13066" max="13066" width="10.109375" style="113" customWidth="1"/>
    <col min="13067" max="13067" width="9" style="113" customWidth="1"/>
    <col min="13068" max="13068" width="10.109375" style="113" customWidth="1"/>
    <col min="13069" max="13069" width="9" style="113" customWidth="1"/>
    <col min="13070" max="13070" width="10.109375" style="113" customWidth="1"/>
    <col min="13071" max="13071" width="9" style="113" customWidth="1"/>
    <col min="13072" max="13072" width="12.6640625" style="113" customWidth="1"/>
    <col min="13073" max="13312" width="9.109375" style="113"/>
    <col min="13313" max="13313" width="8.33203125" style="113" customWidth="1"/>
    <col min="13314" max="13315" width="10.109375" style="113" customWidth="1"/>
    <col min="13316" max="13316" width="9" style="113" customWidth="1"/>
    <col min="13317" max="13317" width="10.109375" style="113" customWidth="1"/>
    <col min="13318" max="13318" width="9" style="113" customWidth="1"/>
    <col min="13319" max="13320" width="10.109375" style="113" customWidth="1"/>
    <col min="13321" max="13321" width="9" style="113" customWidth="1"/>
    <col min="13322" max="13322" width="10.109375" style="113" customWidth="1"/>
    <col min="13323" max="13323" width="9" style="113" customWidth="1"/>
    <col min="13324" max="13324" width="10.109375" style="113" customWidth="1"/>
    <col min="13325" max="13325" width="9" style="113" customWidth="1"/>
    <col min="13326" max="13326" width="10.109375" style="113" customWidth="1"/>
    <col min="13327" max="13327" width="9" style="113" customWidth="1"/>
    <col min="13328" max="13328" width="12.6640625" style="113" customWidth="1"/>
    <col min="13329" max="13568" width="9.109375" style="113"/>
    <col min="13569" max="13569" width="8.33203125" style="113" customWidth="1"/>
    <col min="13570" max="13571" width="10.109375" style="113" customWidth="1"/>
    <col min="13572" max="13572" width="9" style="113" customWidth="1"/>
    <col min="13573" max="13573" width="10.109375" style="113" customWidth="1"/>
    <col min="13574" max="13574" width="9" style="113" customWidth="1"/>
    <col min="13575" max="13576" width="10.109375" style="113" customWidth="1"/>
    <col min="13577" max="13577" width="9" style="113" customWidth="1"/>
    <col min="13578" max="13578" width="10.109375" style="113" customWidth="1"/>
    <col min="13579" max="13579" width="9" style="113" customWidth="1"/>
    <col min="13580" max="13580" width="10.109375" style="113" customWidth="1"/>
    <col min="13581" max="13581" width="9" style="113" customWidth="1"/>
    <col min="13582" max="13582" width="10.109375" style="113" customWidth="1"/>
    <col min="13583" max="13583" width="9" style="113" customWidth="1"/>
    <col min="13584" max="13584" width="12.6640625" style="113" customWidth="1"/>
    <col min="13585" max="13824" width="9.109375" style="113"/>
    <col min="13825" max="13825" width="8.33203125" style="113" customWidth="1"/>
    <col min="13826" max="13827" width="10.109375" style="113" customWidth="1"/>
    <col min="13828" max="13828" width="9" style="113" customWidth="1"/>
    <col min="13829" max="13829" width="10.109375" style="113" customWidth="1"/>
    <col min="13830" max="13830" width="9" style="113" customWidth="1"/>
    <col min="13831" max="13832" width="10.109375" style="113" customWidth="1"/>
    <col min="13833" max="13833" width="9" style="113" customWidth="1"/>
    <col min="13834" max="13834" width="10.109375" style="113" customWidth="1"/>
    <col min="13835" max="13835" width="9" style="113" customWidth="1"/>
    <col min="13836" max="13836" width="10.109375" style="113" customWidth="1"/>
    <col min="13837" max="13837" width="9" style="113" customWidth="1"/>
    <col min="13838" max="13838" width="10.109375" style="113" customWidth="1"/>
    <col min="13839" max="13839" width="9" style="113" customWidth="1"/>
    <col min="13840" max="13840" width="12.6640625" style="113" customWidth="1"/>
    <col min="13841" max="14080" width="9.109375" style="113"/>
    <col min="14081" max="14081" width="8.33203125" style="113" customWidth="1"/>
    <col min="14082" max="14083" width="10.109375" style="113" customWidth="1"/>
    <col min="14084" max="14084" width="9" style="113" customWidth="1"/>
    <col min="14085" max="14085" width="10.109375" style="113" customWidth="1"/>
    <col min="14086" max="14086" width="9" style="113" customWidth="1"/>
    <col min="14087" max="14088" width="10.109375" style="113" customWidth="1"/>
    <col min="14089" max="14089" width="9" style="113" customWidth="1"/>
    <col min="14090" max="14090" width="10.109375" style="113" customWidth="1"/>
    <col min="14091" max="14091" width="9" style="113" customWidth="1"/>
    <col min="14092" max="14092" width="10.109375" style="113" customWidth="1"/>
    <col min="14093" max="14093" width="9" style="113" customWidth="1"/>
    <col min="14094" max="14094" width="10.109375" style="113" customWidth="1"/>
    <col min="14095" max="14095" width="9" style="113" customWidth="1"/>
    <col min="14096" max="14096" width="12.6640625" style="113" customWidth="1"/>
    <col min="14097" max="14336" width="9.109375" style="113"/>
    <col min="14337" max="14337" width="8.33203125" style="113" customWidth="1"/>
    <col min="14338" max="14339" width="10.109375" style="113" customWidth="1"/>
    <col min="14340" max="14340" width="9" style="113" customWidth="1"/>
    <col min="14341" max="14341" width="10.109375" style="113" customWidth="1"/>
    <col min="14342" max="14342" width="9" style="113" customWidth="1"/>
    <col min="14343" max="14344" width="10.109375" style="113" customWidth="1"/>
    <col min="14345" max="14345" width="9" style="113" customWidth="1"/>
    <col min="14346" max="14346" width="10.109375" style="113" customWidth="1"/>
    <col min="14347" max="14347" width="9" style="113" customWidth="1"/>
    <col min="14348" max="14348" width="10.109375" style="113" customWidth="1"/>
    <col min="14349" max="14349" width="9" style="113" customWidth="1"/>
    <col min="14350" max="14350" width="10.109375" style="113" customWidth="1"/>
    <col min="14351" max="14351" width="9" style="113" customWidth="1"/>
    <col min="14352" max="14352" width="12.6640625" style="113" customWidth="1"/>
    <col min="14353" max="14592" width="9.109375" style="113"/>
    <col min="14593" max="14593" width="8.33203125" style="113" customWidth="1"/>
    <col min="14594" max="14595" width="10.109375" style="113" customWidth="1"/>
    <col min="14596" max="14596" width="9" style="113" customWidth="1"/>
    <col min="14597" max="14597" width="10.109375" style="113" customWidth="1"/>
    <col min="14598" max="14598" width="9" style="113" customWidth="1"/>
    <col min="14599" max="14600" width="10.109375" style="113" customWidth="1"/>
    <col min="14601" max="14601" width="9" style="113" customWidth="1"/>
    <col min="14602" max="14602" width="10.109375" style="113" customWidth="1"/>
    <col min="14603" max="14603" width="9" style="113" customWidth="1"/>
    <col min="14604" max="14604" width="10.109375" style="113" customWidth="1"/>
    <col min="14605" max="14605" width="9" style="113" customWidth="1"/>
    <col min="14606" max="14606" width="10.109375" style="113" customWidth="1"/>
    <col min="14607" max="14607" width="9" style="113" customWidth="1"/>
    <col min="14608" max="14608" width="12.6640625" style="113" customWidth="1"/>
    <col min="14609" max="14848" width="9.109375" style="113"/>
    <col min="14849" max="14849" width="8.33203125" style="113" customWidth="1"/>
    <col min="14850" max="14851" width="10.109375" style="113" customWidth="1"/>
    <col min="14852" max="14852" width="9" style="113" customWidth="1"/>
    <col min="14853" max="14853" width="10.109375" style="113" customWidth="1"/>
    <col min="14854" max="14854" width="9" style="113" customWidth="1"/>
    <col min="14855" max="14856" width="10.109375" style="113" customWidth="1"/>
    <col min="14857" max="14857" width="9" style="113" customWidth="1"/>
    <col min="14858" max="14858" width="10.109375" style="113" customWidth="1"/>
    <col min="14859" max="14859" width="9" style="113" customWidth="1"/>
    <col min="14860" max="14860" width="10.109375" style="113" customWidth="1"/>
    <col min="14861" max="14861" width="9" style="113" customWidth="1"/>
    <col min="14862" max="14862" width="10.109375" style="113" customWidth="1"/>
    <col min="14863" max="14863" width="9" style="113" customWidth="1"/>
    <col min="14864" max="14864" width="12.6640625" style="113" customWidth="1"/>
    <col min="14865" max="15104" width="9.109375" style="113"/>
    <col min="15105" max="15105" width="8.33203125" style="113" customWidth="1"/>
    <col min="15106" max="15107" width="10.109375" style="113" customWidth="1"/>
    <col min="15108" max="15108" width="9" style="113" customWidth="1"/>
    <col min="15109" max="15109" width="10.109375" style="113" customWidth="1"/>
    <col min="15110" max="15110" width="9" style="113" customWidth="1"/>
    <col min="15111" max="15112" width="10.109375" style="113" customWidth="1"/>
    <col min="15113" max="15113" width="9" style="113" customWidth="1"/>
    <col min="15114" max="15114" width="10.109375" style="113" customWidth="1"/>
    <col min="15115" max="15115" width="9" style="113" customWidth="1"/>
    <col min="15116" max="15116" width="10.109375" style="113" customWidth="1"/>
    <col min="15117" max="15117" width="9" style="113" customWidth="1"/>
    <col min="15118" max="15118" width="10.109375" style="113" customWidth="1"/>
    <col min="15119" max="15119" width="9" style="113" customWidth="1"/>
    <col min="15120" max="15120" width="12.6640625" style="113" customWidth="1"/>
    <col min="15121" max="15360" width="9.109375" style="113"/>
    <col min="15361" max="15361" width="8.33203125" style="113" customWidth="1"/>
    <col min="15362" max="15363" width="10.109375" style="113" customWidth="1"/>
    <col min="15364" max="15364" width="9" style="113" customWidth="1"/>
    <col min="15365" max="15365" width="10.109375" style="113" customWidth="1"/>
    <col min="15366" max="15366" width="9" style="113" customWidth="1"/>
    <col min="15367" max="15368" width="10.109375" style="113" customWidth="1"/>
    <col min="15369" max="15369" width="9" style="113" customWidth="1"/>
    <col min="15370" max="15370" width="10.109375" style="113" customWidth="1"/>
    <col min="15371" max="15371" width="9" style="113" customWidth="1"/>
    <col min="15372" max="15372" width="10.109375" style="113" customWidth="1"/>
    <col min="15373" max="15373" width="9" style="113" customWidth="1"/>
    <col min="15374" max="15374" width="10.109375" style="113" customWidth="1"/>
    <col min="15375" max="15375" width="9" style="113" customWidth="1"/>
    <col min="15376" max="15376" width="12.6640625" style="113" customWidth="1"/>
    <col min="15377" max="15616" width="9.109375" style="113"/>
    <col min="15617" max="15617" width="8.33203125" style="113" customWidth="1"/>
    <col min="15618" max="15619" width="10.109375" style="113" customWidth="1"/>
    <col min="15620" max="15620" width="9" style="113" customWidth="1"/>
    <col min="15621" max="15621" width="10.109375" style="113" customWidth="1"/>
    <col min="15622" max="15622" width="9" style="113" customWidth="1"/>
    <col min="15623" max="15624" width="10.109375" style="113" customWidth="1"/>
    <col min="15625" max="15625" width="9" style="113" customWidth="1"/>
    <col min="15626" max="15626" width="10.109375" style="113" customWidth="1"/>
    <col min="15627" max="15627" width="9" style="113" customWidth="1"/>
    <col min="15628" max="15628" width="10.109375" style="113" customWidth="1"/>
    <col min="15629" max="15629" width="9" style="113" customWidth="1"/>
    <col min="15630" max="15630" width="10.109375" style="113" customWidth="1"/>
    <col min="15631" max="15631" width="9" style="113" customWidth="1"/>
    <col min="15632" max="15632" width="12.6640625" style="113" customWidth="1"/>
    <col min="15633" max="15872" width="9.109375" style="113"/>
    <col min="15873" max="15873" width="8.33203125" style="113" customWidth="1"/>
    <col min="15874" max="15875" width="10.109375" style="113" customWidth="1"/>
    <col min="15876" max="15876" width="9" style="113" customWidth="1"/>
    <col min="15877" max="15877" width="10.109375" style="113" customWidth="1"/>
    <col min="15878" max="15878" width="9" style="113" customWidth="1"/>
    <col min="15879" max="15880" width="10.109375" style="113" customWidth="1"/>
    <col min="15881" max="15881" width="9" style="113" customWidth="1"/>
    <col min="15882" max="15882" width="10.109375" style="113" customWidth="1"/>
    <col min="15883" max="15883" width="9" style="113" customWidth="1"/>
    <col min="15884" max="15884" width="10.109375" style="113" customWidth="1"/>
    <col min="15885" max="15885" width="9" style="113" customWidth="1"/>
    <col min="15886" max="15886" width="10.109375" style="113" customWidth="1"/>
    <col min="15887" max="15887" width="9" style="113" customWidth="1"/>
    <col min="15888" max="15888" width="12.6640625" style="113" customWidth="1"/>
    <col min="15889" max="16128" width="9.109375" style="113"/>
    <col min="16129" max="16129" width="8.33203125" style="113" customWidth="1"/>
    <col min="16130" max="16131" width="10.109375" style="113" customWidth="1"/>
    <col min="16132" max="16132" width="9" style="113" customWidth="1"/>
    <col min="16133" max="16133" width="10.109375" style="113" customWidth="1"/>
    <col min="16134" max="16134" width="9" style="113" customWidth="1"/>
    <col min="16135" max="16136" width="10.109375" style="113" customWidth="1"/>
    <col min="16137" max="16137" width="9" style="113" customWidth="1"/>
    <col min="16138" max="16138" width="10.109375" style="113" customWidth="1"/>
    <col min="16139" max="16139" width="9" style="113" customWidth="1"/>
    <col min="16140" max="16140" width="10.109375" style="113" customWidth="1"/>
    <col min="16141" max="16141" width="9" style="113" customWidth="1"/>
    <col min="16142" max="16142" width="10.109375" style="113" customWidth="1"/>
    <col min="16143" max="16143" width="9" style="113" customWidth="1"/>
    <col min="16144" max="16144" width="12.6640625" style="113" customWidth="1"/>
    <col min="16145" max="16384" width="9.109375" style="113"/>
  </cols>
  <sheetData>
    <row r="1" spans="1:16" s="109" customFormat="1" ht="19.2" x14ac:dyDescent="0.3">
      <c r="A1" s="510" t="s">
        <v>250</v>
      </c>
      <c r="B1" s="510"/>
      <c r="C1" s="510"/>
      <c r="D1" s="510"/>
      <c r="E1" s="510"/>
      <c r="F1" s="510"/>
      <c r="G1" s="510"/>
      <c r="H1" s="510"/>
      <c r="I1" s="510"/>
      <c r="J1" s="510"/>
      <c r="K1" s="510"/>
      <c r="L1" s="510"/>
      <c r="M1" s="510"/>
      <c r="N1" s="510"/>
      <c r="O1" s="510"/>
      <c r="P1" s="218"/>
    </row>
    <row r="2" spans="1:16" s="109" customFormat="1" ht="17.399999999999999" x14ac:dyDescent="0.3">
      <c r="A2" s="269"/>
      <c r="B2" s="516" t="s">
        <v>97</v>
      </c>
      <c r="C2" s="514"/>
      <c r="D2" s="514"/>
      <c r="E2" s="514"/>
      <c r="F2" s="514"/>
      <c r="G2" s="514" t="s">
        <v>98</v>
      </c>
      <c r="H2" s="514"/>
      <c r="I2" s="514"/>
      <c r="J2" s="514"/>
      <c r="K2" s="514"/>
      <c r="L2" s="514" t="s">
        <v>164</v>
      </c>
      <c r="M2" s="514"/>
      <c r="N2" s="514"/>
      <c r="O2" s="515"/>
      <c r="P2" s="218"/>
    </row>
    <row r="3" spans="1:16" s="220" customFormat="1" ht="39" customHeight="1" x14ac:dyDescent="0.25">
      <c r="A3" s="219" t="s">
        <v>112</v>
      </c>
      <c r="B3" s="270" t="s">
        <v>245</v>
      </c>
      <c r="C3" s="271" t="s">
        <v>246</v>
      </c>
      <c r="D3" s="272" t="s">
        <v>113</v>
      </c>
      <c r="E3" s="271" t="s">
        <v>247</v>
      </c>
      <c r="F3" s="272" t="s">
        <v>113</v>
      </c>
      <c r="G3" s="270" t="s">
        <v>166</v>
      </c>
      <c r="H3" s="271" t="s">
        <v>246</v>
      </c>
      <c r="I3" s="271" t="s">
        <v>113</v>
      </c>
      <c r="J3" s="271" t="s">
        <v>247</v>
      </c>
      <c r="K3" s="271" t="s">
        <v>113</v>
      </c>
      <c r="L3" s="270" t="s">
        <v>167</v>
      </c>
      <c r="M3" s="271" t="s">
        <v>113</v>
      </c>
      <c r="N3" s="271" t="s">
        <v>165</v>
      </c>
      <c r="O3" s="273" t="s">
        <v>113</v>
      </c>
    </row>
    <row r="4" spans="1:16" ht="3.75" customHeight="1" x14ac:dyDescent="0.25">
      <c r="A4" s="221"/>
      <c r="B4" s="222"/>
      <c r="C4" s="223"/>
      <c r="D4" s="224"/>
      <c r="E4" s="223"/>
      <c r="F4" s="224"/>
      <c r="G4" s="222"/>
      <c r="H4" s="223"/>
      <c r="I4" s="225"/>
      <c r="J4" s="223"/>
      <c r="K4" s="225"/>
      <c r="L4" s="222"/>
      <c r="M4" s="225"/>
      <c r="N4" s="225"/>
      <c r="O4" s="226"/>
      <c r="P4" s="117"/>
    </row>
    <row r="5" spans="1:16" ht="12.75" customHeight="1" x14ac:dyDescent="0.25">
      <c r="A5" s="179">
        <v>1970</v>
      </c>
      <c r="B5" s="227">
        <v>0.36</v>
      </c>
      <c r="C5" s="228">
        <v>7</v>
      </c>
      <c r="D5" s="117"/>
      <c r="E5" s="228">
        <v>4</v>
      </c>
      <c r="F5" s="205"/>
      <c r="G5" s="229">
        <v>0.21</v>
      </c>
      <c r="H5" s="228">
        <v>9</v>
      </c>
      <c r="I5" s="117"/>
      <c r="J5" s="228">
        <v>4</v>
      </c>
      <c r="K5" s="117"/>
      <c r="L5" s="133"/>
      <c r="M5" s="117"/>
      <c r="N5" s="230"/>
      <c r="O5" s="125"/>
      <c r="P5" s="117"/>
    </row>
    <row r="6" spans="1:16" x14ac:dyDescent="0.25">
      <c r="A6" s="179">
        <v>1971</v>
      </c>
      <c r="B6" s="227">
        <v>0.37</v>
      </c>
      <c r="C6" s="228">
        <v>7</v>
      </c>
      <c r="D6" s="117"/>
      <c r="E6" s="228">
        <v>4</v>
      </c>
      <c r="F6" s="205"/>
      <c r="G6" s="229">
        <v>0.22</v>
      </c>
      <c r="H6" s="228">
        <v>9</v>
      </c>
      <c r="I6" s="117"/>
      <c r="J6" s="228">
        <v>4</v>
      </c>
      <c r="K6" s="205"/>
      <c r="L6" s="133"/>
      <c r="M6" s="117"/>
      <c r="N6" s="230"/>
      <c r="O6" s="231"/>
      <c r="P6" s="117"/>
    </row>
    <row r="7" spans="1:16" x14ac:dyDescent="0.25">
      <c r="A7" s="179">
        <v>1972</v>
      </c>
      <c r="B7" s="227">
        <v>0.35</v>
      </c>
      <c r="C7" s="228">
        <v>7</v>
      </c>
      <c r="D7" s="117"/>
      <c r="E7" s="228">
        <v>4</v>
      </c>
      <c r="F7" s="205"/>
      <c r="G7" s="229">
        <v>0.22</v>
      </c>
      <c r="H7" s="228">
        <v>9</v>
      </c>
      <c r="I7" s="117"/>
      <c r="J7" s="228">
        <v>4</v>
      </c>
      <c r="K7" s="205"/>
      <c r="L7" s="133"/>
      <c r="M7" s="117"/>
      <c r="N7" s="230"/>
      <c r="O7" s="231"/>
      <c r="P7" s="117"/>
    </row>
    <row r="8" spans="1:16" x14ac:dyDescent="0.25">
      <c r="A8" s="179">
        <v>1973</v>
      </c>
      <c r="B8" s="227">
        <v>0.4</v>
      </c>
      <c r="C8" s="228">
        <v>7</v>
      </c>
      <c r="D8" s="205"/>
      <c r="E8" s="228">
        <v>4</v>
      </c>
      <c r="F8" s="205"/>
      <c r="G8" s="229">
        <v>0.25</v>
      </c>
      <c r="H8" s="228">
        <v>9</v>
      </c>
      <c r="I8" s="117"/>
      <c r="J8" s="228">
        <v>4</v>
      </c>
      <c r="K8" s="205"/>
      <c r="L8" s="133"/>
      <c r="M8" s="117"/>
      <c r="N8" s="230"/>
      <c r="O8" s="231"/>
      <c r="P8" s="117"/>
    </row>
    <row r="9" spans="1:16" x14ac:dyDescent="0.25">
      <c r="A9" s="179">
        <v>1974</v>
      </c>
      <c r="B9" s="227">
        <v>0.54</v>
      </c>
      <c r="C9" s="228">
        <v>7</v>
      </c>
      <c r="D9" s="205"/>
      <c r="E9" s="228">
        <v>4</v>
      </c>
      <c r="F9" s="205"/>
      <c r="G9" s="229">
        <v>0.4</v>
      </c>
      <c r="H9" s="228">
        <v>9</v>
      </c>
      <c r="I9" s="117"/>
      <c r="J9" s="228">
        <v>4</v>
      </c>
      <c r="K9" s="205"/>
      <c r="L9" s="133"/>
      <c r="M9" s="117"/>
      <c r="N9" s="230"/>
      <c r="O9" s="231"/>
      <c r="P9" s="117"/>
    </row>
    <row r="10" spans="1:16" x14ac:dyDescent="0.25">
      <c r="A10" s="179">
        <v>1975</v>
      </c>
      <c r="B10" s="227">
        <v>0.6</v>
      </c>
      <c r="C10" s="232">
        <v>7.75</v>
      </c>
      <c r="D10" s="205" t="s">
        <v>114</v>
      </c>
      <c r="E10" s="228">
        <v>4</v>
      </c>
      <c r="F10" s="205"/>
      <c r="G10" s="229">
        <v>0.41</v>
      </c>
      <c r="H10" s="232">
        <v>9.75</v>
      </c>
      <c r="I10" s="205" t="s">
        <v>114</v>
      </c>
      <c r="J10" s="228">
        <v>4</v>
      </c>
      <c r="K10" s="205"/>
      <c r="L10" s="133"/>
      <c r="M10" s="117"/>
      <c r="N10" s="230"/>
      <c r="O10" s="231"/>
      <c r="P10" s="117"/>
    </row>
    <row r="11" spans="1:16" x14ac:dyDescent="0.25">
      <c r="A11" s="179">
        <v>1976</v>
      </c>
      <c r="B11" s="227">
        <v>0.61</v>
      </c>
      <c r="C11" s="232">
        <v>7.75</v>
      </c>
      <c r="D11" s="205"/>
      <c r="E11" s="228">
        <v>4</v>
      </c>
      <c r="F11" s="205"/>
      <c r="G11" s="229">
        <v>0.43</v>
      </c>
      <c r="H11" s="232">
        <v>9.75</v>
      </c>
      <c r="I11" s="205"/>
      <c r="J11" s="228">
        <v>4</v>
      </c>
      <c r="K11" s="205"/>
      <c r="L11" s="133"/>
      <c r="M11" s="117"/>
      <c r="N11" s="230"/>
      <c r="O11" s="231"/>
      <c r="P11" s="117"/>
    </row>
    <row r="12" spans="1:16" x14ac:dyDescent="0.25">
      <c r="A12" s="179">
        <v>1977</v>
      </c>
      <c r="B12" s="227">
        <v>0.66</v>
      </c>
      <c r="C12" s="228">
        <v>8</v>
      </c>
      <c r="D12" s="205" t="s">
        <v>115</v>
      </c>
      <c r="E12" s="228">
        <v>4</v>
      </c>
      <c r="F12" s="205"/>
      <c r="G12" s="229">
        <v>0.48</v>
      </c>
      <c r="H12" s="228">
        <v>10</v>
      </c>
      <c r="I12" s="205" t="s">
        <v>115</v>
      </c>
      <c r="J12" s="228">
        <v>4</v>
      </c>
      <c r="K12" s="205"/>
      <c r="L12" s="133"/>
      <c r="M12" s="117"/>
      <c r="N12" s="230"/>
      <c r="O12" s="231"/>
      <c r="P12" s="117"/>
    </row>
    <row r="13" spans="1:16" x14ac:dyDescent="0.25">
      <c r="A13" s="179">
        <v>1978</v>
      </c>
      <c r="B13" s="227">
        <v>0.69</v>
      </c>
      <c r="C13" s="228">
        <v>8</v>
      </c>
      <c r="D13" s="205"/>
      <c r="E13" s="228">
        <v>4</v>
      </c>
      <c r="F13" s="205"/>
      <c r="G13" s="229">
        <v>0.5</v>
      </c>
      <c r="H13" s="228">
        <v>10</v>
      </c>
      <c r="I13" s="205"/>
      <c r="J13" s="228">
        <v>4</v>
      </c>
      <c r="K13" s="205"/>
      <c r="L13" s="133"/>
      <c r="M13" s="117"/>
      <c r="N13" s="230"/>
      <c r="O13" s="231"/>
      <c r="P13" s="117"/>
    </row>
    <row r="14" spans="1:16" x14ac:dyDescent="0.25">
      <c r="A14" s="179">
        <v>1979</v>
      </c>
      <c r="B14" s="227">
        <v>0.88</v>
      </c>
      <c r="C14" s="228">
        <v>9</v>
      </c>
      <c r="D14" s="205" t="s">
        <v>115</v>
      </c>
      <c r="E14" s="228">
        <v>4</v>
      </c>
      <c r="F14" s="205"/>
      <c r="G14" s="229">
        <v>0.71</v>
      </c>
      <c r="H14" s="228">
        <v>11</v>
      </c>
      <c r="I14" s="205" t="s">
        <v>115</v>
      </c>
      <c r="J14" s="228">
        <v>4</v>
      </c>
      <c r="K14" s="205"/>
      <c r="L14" s="133">
        <v>2</v>
      </c>
      <c r="M14" s="233" t="s">
        <v>116</v>
      </c>
      <c r="N14" s="234" t="s">
        <v>117</v>
      </c>
      <c r="O14" s="231" t="s">
        <v>118</v>
      </c>
      <c r="P14" s="117"/>
    </row>
    <row r="15" spans="1:16" x14ac:dyDescent="0.25">
      <c r="A15" s="179">
        <v>1980</v>
      </c>
      <c r="B15" s="227">
        <v>1.07</v>
      </c>
      <c r="C15" s="228">
        <v>9</v>
      </c>
      <c r="D15" s="205"/>
      <c r="E15" s="228">
        <v>4</v>
      </c>
      <c r="F15" s="205"/>
      <c r="G15" s="229">
        <v>1.03</v>
      </c>
      <c r="H15" s="228">
        <v>11</v>
      </c>
      <c r="I15" s="205"/>
      <c r="J15" s="228">
        <v>4</v>
      </c>
      <c r="K15" s="205"/>
      <c r="L15" s="133">
        <v>2</v>
      </c>
      <c r="M15" s="117"/>
      <c r="N15" s="234">
        <v>0</v>
      </c>
      <c r="O15" s="231"/>
      <c r="P15" s="117"/>
    </row>
    <row r="16" spans="1:16" x14ac:dyDescent="0.25">
      <c r="A16" s="179">
        <v>1981</v>
      </c>
      <c r="B16" s="227">
        <v>1.31</v>
      </c>
      <c r="C16" s="228">
        <v>9</v>
      </c>
      <c r="D16" s="205"/>
      <c r="E16" s="228">
        <v>4</v>
      </c>
      <c r="F16" s="205"/>
      <c r="G16" s="229">
        <v>1.2</v>
      </c>
      <c r="H16" s="228">
        <v>11</v>
      </c>
      <c r="I16" s="205"/>
      <c r="J16" s="228">
        <v>4</v>
      </c>
      <c r="K16" s="205"/>
      <c r="L16" s="133">
        <v>2</v>
      </c>
      <c r="M16" s="117"/>
      <c r="N16" s="234">
        <v>0</v>
      </c>
      <c r="O16" s="231"/>
      <c r="P16" s="117"/>
    </row>
    <row r="17" spans="1:16" x14ac:dyDescent="0.25">
      <c r="A17" s="179">
        <v>1982</v>
      </c>
      <c r="B17" s="227">
        <v>1.3</v>
      </c>
      <c r="C17" s="228">
        <v>9</v>
      </c>
      <c r="D17" s="205"/>
      <c r="E17" s="228">
        <v>4</v>
      </c>
      <c r="F17" s="205"/>
      <c r="G17" s="229">
        <v>1.17</v>
      </c>
      <c r="H17" s="228">
        <v>11</v>
      </c>
      <c r="I17" s="205"/>
      <c r="J17" s="228">
        <v>4</v>
      </c>
      <c r="K17" s="205"/>
      <c r="L17" s="133">
        <v>2</v>
      </c>
      <c r="M17" s="117"/>
      <c r="N17" s="234">
        <v>0</v>
      </c>
      <c r="O17" s="231"/>
      <c r="P17" s="117"/>
    </row>
    <row r="18" spans="1:16" x14ac:dyDescent="0.25">
      <c r="A18" s="179">
        <v>1983</v>
      </c>
      <c r="B18" s="227">
        <v>1.1499999999999999</v>
      </c>
      <c r="C18" s="228">
        <v>15</v>
      </c>
      <c r="D18" s="205" t="s">
        <v>115</v>
      </c>
      <c r="E18" s="228">
        <v>9</v>
      </c>
      <c r="F18" s="205" t="s">
        <v>116</v>
      </c>
      <c r="G18" s="229">
        <v>0.99</v>
      </c>
      <c r="H18" s="228">
        <v>17</v>
      </c>
      <c r="I18" s="205" t="s">
        <v>115</v>
      </c>
      <c r="J18" s="228">
        <v>9</v>
      </c>
      <c r="K18" s="205" t="s">
        <v>116</v>
      </c>
      <c r="L18" s="179">
        <v>15</v>
      </c>
      <c r="M18" s="205" t="s">
        <v>115</v>
      </c>
      <c r="N18" s="230">
        <v>4</v>
      </c>
      <c r="O18" s="235" t="s">
        <v>119</v>
      </c>
      <c r="P18" s="117"/>
    </row>
    <row r="19" spans="1:16" x14ac:dyDescent="0.25">
      <c r="A19" s="179">
        <v>1984</v>
      </c>
      <c r="B19" s="227">
        <v>1.17</v>
      </c>
      <c r="C19" s="228">
        <v>15</v>
      </c>
      <c r="D19" s="205"/>
      <c r="E19" s="228">
        <v>9</v>
      </c>
      <c r="F19" s="205"/>
      <c r="G19" s="229">
        <v>1</v>
      </c>
      <c r="H19" s="228">
        <v>17</v>
      </c>
      <c r="I19" s="205"/>
      <c r="J19" s="228">
        <v>15</v>
      </c>
      <c r="K19" s="205" t="s">
        <v>120</v>
      </c>
      <c r="L19" s="179">
        <v>15</v>
      </c>
      <c r="M19" s="205"/>
      <c r="N19" s="230">
        <v>4</v>
      </c>
      <c r="O19" s="231"/>
      <c r="P19" s="117"/>
    </row>
    <row r="20" spans="1:16" x14ac:dyDescent="0.25">
      <c r="A20" s="179">
        <v>1985</v>
      </c>
      <c r="B20" s="227">
        <v>1.1599999999999999</v>
      </c>
      <c r="C20" s="228">
        <v>15</v>
      </c>
      <c r="D20" s="205"/>
      <c r="E20" s="228">
        <v>9</v>
      </c>
      <c r="F20" s="205"/>
      <c r="G20" s="229">
        <v>0.94</v>
      </c>
      <c r="H20" s="228">
        <v>17</v>
      </c>
      <c r="I20" s="205"/>
      <c r="J20" s="228">
        <v>15</v>
      </c>
      <c r="K20" s="205"/>
      <c r="L20" s="179">
        <v>15</v>
      </c>
      <c r="M20" s="205"/>
      <c r="N20" s="230">
        <v>3</v>
      </c>
      <c r="O20" s="231" t="s">
        <v>118</v>
      </c>
      <c r="P20" s="117"/>
    </row>
    <row r="21" spans="1:16" x14ac:dyDescent="0.25">
      <c r="A21" s="179">
        <v>1986</v>
      </c>
      <c r="B21" s="227">
        <v>0.9</v>
      </c>
      <c r="C21" s="228">
        <v>17</v>
      </c>
      <c r="D21" s="205" t="s">
        <v>120</v>
      </c>
      <c r="E21" s="228">
        <v>9</v>
      </c>
      <c r="F21" s="205"/>
      <c r="G21" s="229">
        <v>0.95</v>
      </c>
      <c r="H21" s="228">
        <v>17</v>
      </c>
      <c r="I21" s="205"/>
      <c r="J21" s="228">
        <v>15</v>
      </c>
      <c r="K21" s="205"/>
      <c r="L21" s="179">
        <v>17</v>
      </c>
      <c r="M21" s="205" t="s">
        <v>120</v>
      </c>
      <c r="N21" s="230">
        <v>3</v>
      </c>
      <c r="O21" s="231"/>
      <c r="P21" s="117"/>
    </row>
    <row r="22" spans="1:16" x14ac:dyDescent="0.25">
      <c r="A22" s="179">
        <v>1987</v>
      </c>
      <c r="B22" s="227">
        <v>0.97</v>
      </c>
      <c r="C22" s="228">
        <v>20</v>
      </c>
      <c r="D22" s="205" t="s">
        <v>115</v>
      </c>
      <c r="E22" s="236">
        <v>9.1</v>
      </c>
      <c r="F22" s="205" t="s">
        <v>118</v>
      </c>
      <c r="G22" s="229">
        <v>0.98</v>
      </c>
      <c r="H22" s="228">
        <v>20</v>
      </c>
      <c r="I22" s="205" t="s">
        <v>115</v>
      </c>
      <c r="J22" s="236">
        <v>15.1</v>
      </c>
      <c r="K22" s="205" t="s">
        <v>118</v>
      </c>
      <c r="L22" s="179">
        <v>20</v>
      </c>
      <c r="M22" s="205" t="s">
        <v>115</v>
      </c>
      <c r="N22" s="230">
        <v>3.1</v>
      </c>
      <c r="O22" s="231" t="s">
        <v>118</v>
      </c>
      <c r="P22" s="117"/>
    </row>
    <row r="23" spans="1:16" x14ac:dyDescent="0.25">
      <c r="A23" s="179">
        <v>1988</v>
      </c>
      <c r="B23" s="227">
        <v>1.1000000000000001</v>
      </c>
      <c r="C23" s="228">
        <v>20</v>
      </c>
      <c r="D23" s="205"/>
      <c r="E23" s="236">
        <v>9.1</v>
      </c>
      <c r="F23" s="205"/>
      <c r="G23" s="229">
        <v>1.01</v>
      </c>
      <c r="H23" s="228">
        <v>20</v>
      </c>
      <c r="I23" s="117"/>
      <c r="J23" s="236">
        <v>15.1</v>
      </c>
      <c r="K23" s="205"/>
      <c r="L23" s="179">
        <v>20</v>
      </c>
      <c r="M23" s="205"/>
      <c r="N23" s="230">
        <v>3.1</v>
      </c>
      <c r="O23" s="231"/>
      <c r="P23" s="117"/>
    </row>
    <row r="24" spans="1:16" x14ac:dyDescent="0.25">
      <c r="A24" s="179">
        <v>1989</v>
      </c>
      <c r="B24" s="227">
        <v>1.22</v>
      </c>
      <c r="C24" s="228">
        <v>21</v>
      </c>
      <c r="D24" s="205" t="s">
        <v>115</v>
      </c>
      <c r="E24" s="236">
        <v>9.1</v>
      </c>
      <c r="F24" s="205"/>
      <c r="G24" s="229">
        <v>1.1299999999999999</v>
      </c>
      <c r="H24" s="228">
        <v>20</v>
      </c>
      <c r="I24" s="117"/>
      <c r="J24" s="236">
        <v>15.1</v>
      </c>
      <c r="K24" s="205"/>
      <c r="L24" s="179">
        <v>20</v>
      </c>
      <c r="M24" s="205" t="s">
        <v>115</v>
      </c>
      <c r="N24" s="230">
        <v>3.1</v>
      </c>
      <c r="O24" s="231"/>
      <c r="P24" s="117"/>
    </row>
    <row r="25" spans="1:16" ht="15.6" x14ac:dyDescent="0.25">
      <c r="A25" s="179">
        <v>1990</v>
      </c>
      <c r="B25" s="227">
        <v>1.1599999999999999</v>
      </c>
      <c r="C25" s="228">
        <v>21</v>
      </c>
      <c r="D25" s="205"/>
      <c r="E25" s="236">
        <v>14.1</v>
      </c>
      <c r="F25" s="205" t="s">
        <v>121</v>
      </c>
      <c r="G25" s="229">
        <v>1.27</v>
      </c>
      <c r="H25" s="228">
        <v>20</v>
      </c>
      <c r="I25" s="117"/>
      <c r="J25" s="236">
        <v>20.100000000000001</v>
      </c>
      <c r="K25" s="205" t="s">
        <v>121</v>
      </c>
      <c r="L25" s="179">
        <v>20</v>
      </c>
      <c r="M25" s="205"/>
      <c r="N25" s="234" t="s">
        <v>122</v>
      </c>
      <c r="O25" s="231" t="s">
        <v>121</v>
      </c>
      <c r="P25" s="117"/>
    </row>
    <row r="26" spans="1:16" ht="15.6" x14ac:dyDescent="0.25">
      <c r="A26" s="179">
        <v>1991</v>
      </c>
      <c r="B26" s="227">
        <v>1.21</v>
      </c>
      <c r="C26" s="232">
        <v>20.75</v>
      </c>
      <c r="D26" s="205" t="s">
        <v>115</v>
      </c>
      <c r="E26" s="236">
        <v>14.1</v>
      </c>
      <c r="F26" s="205"/>
      <c r="G26" s="229">
        <v>1.24</v>
      </c>
      <c r="H26" s="228">
        <v>20</v>
      </c>
      <c r="I26" s="117"/>
      <c r="J26" s="236">
        <v>20.100000000000001</v>
      </c>
      <c r="K26" s="205"/>
      <c r="L26" s="229">
        <v>20.75</v>
      </c>
      <c r="M26" s="205" t="s">
        <v>115</v>
      </c>
      <c r="N26" s="234" t="s">
        <v>122</v>
      </c>
      <c r="O26" s="231"/>
      <c r="P26" s="117"/>
    </row>
    <row r="27" spans="1:16" ht="15.6" x14ac:dyDescent="0.25">
      <c r="A27" s="179">
        <v>1992</v>
      </c>
      <c r="B27" s="227">
        <v>1.18</v>
      </c>
      <c r="C27" s="232">
        <v>21.75</v>
      </c>
      <c r="D27" s="237" t="s">
        <v>115</v>
      </c>
      <c r="E27" s="236">
        <v>14.1</v>
      </c>
      <c r="F27" s="205"/>
      <c r="G27" s="229">
        <v>1.23</v>
      </c>
      <c r="H27" s="236">
        <v>21.75</v>
      </c>
      <c r="I27" s="237" t="s">
        <v>115</v>
      </c>
      <c r="J27" s="236">
        <v>20.100000000000001</v>
      </c>
      <c r="K27" s="205"/>
      <c r="L27" s="229">
        <v>21.75</v>
      </c>
      <c r="M27" s="237" t="s">
        <v>115</v>
      </c>
      <c r="N27" s="234" t="s">
        <v>122</v>
      </c>
      <c r="O27" s="231"/>
      <c r="P27" s="117"/>
    </row>
    <row r="28" spans="1:16" ht="15.6" x14ac:dyDescent="0.25">
      <c r="A28" s="179">
        <v>1993</v>
      </c>
      <c r="B28" s="227">
        <v>1.21</v>
      </c>
      <c r="C28" s="232">
        <v>24.75</v>
      </c>
      <c r="D28" s="237" t="s">
        <v>115</v>
      </c>
      <c r="E28" s="236">
        <v>18.399999999999999</v>
      </c>
      <c r="F28" s="238" t="s">
        <v>123</v>
      </c>
      <c r="G28" s="229">
        <v>1.25</v>
      </c>
      <c r="H28" s="236">
        <v>24.75</v>
      </c>
      <c r="I28" s="237" t="s">
        <v>115</v>
      </c>
      <c r="J28" s="236">
        <v>24.4</v>
      </c>
      <c r="K28" s="238" t="s">
        <v>123</v>
      </c>
      <c r="L28" s="229">
        <v>24.75</v>
      </c>
      <c r="M28" s="237" t="s">
        <v>115</v>
      </c>
      <c r="N28" s="234" t="s">
        <v>124</v>
      </c>
      <c r="O28" s="231" t="s">
        <v>123</v>
      </c>
      <c r="P28" s="117"/>
    </row>
    <row r="29" spans="1:16" ht="15.6" x14ac:dyDescent="0.25">
      <c r="A29" s="179">
        <v>1994</v>
      </c>
      <c r="B29" s="227">
        <v>1.25</v>
      </c>
      <c r="C29" s="230">
        <v>27.75</v>
      </c>
      <c r="D29" s="237" t="s">
        <v>115</v>
      </c>
      <c r="E29" s="236">
        <v>18.399999999999999</v>
      </c>
      <c r="F29" s="205"/>
      <c r="G29" s="229">
        <v>1.25</v>
      </c>
      <c r="H29" s="236">
        <v>28.5</v>
      </c>
      <c r="I29" s="237" t="s">
        <v>115</v>
      </c>
      <c r="J29" s="236">
        <v>24.4</v>
      </c>
      <c r="K29" s="205"/>
      <c r="L29" s="133">
        <v>27.75</v>
      </c>
      <c r="M29" s="237" t="s">
        <v>115</v>
      </c>
      <c r="N29" s="234" t="s">
        <v>124</v>
      </c>
      <c r="O29" s="231"/>
      <c r="P29" s="117"/>
    </row>
    <row r="30" spans="1:16" ht="15.6" x14ac:dyDescent="0.25">
      <c r="A30" s="179">
        <v>1995</v>
      </c>
      <c r="B30" s="227">
        <v>1.27</v>
      </c>
      <c r="C30" s="230">
        <v>27.75</v>
      </c>
      <c r="D30" s="239"/>
      <c r="E30" s="236">
        <v>18.399999999999999</v>
      </c>
      <c r="F30" s="205"/>
      <c r="G30" s="229">
        <v>1.26</v>
      </c>
      <c r="H30" s="236">
        <v>28.5</v>
      </c>
      <c r="I30" s="117"/>
      <c r="J30" s="236">
        <v>24.4</v>
      </c>
      <c r="K30" s="205"/>
      <c r="L30" s="133">
        <v>27.75</v>
      </c>
      <c r="M30" s="117"/>
      <c r="N30" s="234" t="s">
        <v>124</v>
      </c>
      <c r="O30" s="231"/>
      <c r="P30" s="117"/>
    </row>
    <row r="31" spans="1:16" ht="15.6" x14ac:dyDescent="0.25">
      <c r="A31" s="179">
        <v>1996</v>
      </c>
      <c r="B31" s="227">
        <v>1.38</v>
      </c>
      <c r="C31" s="230">
        <v>27.75</v>
      </c>
      <c r="D31" s="239"/>
      <c r="E31" s="236">
        <v>18.3</v>
      </c>
      <c r="F31" s="205" t="s">
        <v>118</v>
      </c>
      <c r="G31" s="229">
        <v>1.41</v>
      </c>
      <c r="H31" s="236">
        <v>28.5</v>
      </c>
      <c r="I31" s="117"/>
      <c r="J31" s="236">
        <v>24.3</v>
      </c>
      <c r="K31" s="205" t="s">
        <v>118</v>
      </c>
      <c r="L31" s="133">
        <v>27.75</v>
      </c>
      <c r="M31" s="117"/>
      <c r="N31" s="234" t="s">
        <v>125</v>
      </c>
      <c r="O31" s="231" t="s">
        <v>118</v>
      </c>
      <c r="P31" s="117"/>
    </row>
    <row r="32" spans="1:16" ht="15.6" x14ac:dyDescent="0.25">
      <c r="A32" s="179">
        <v>1997</v>
      </c>
      <c r="B32" s="227">
        <v>1.38</v>
      </c>
      <c r="C32" s="230">
        <v>27.75</v>
      </c>
      <c r="D32" s="239"/>
      <c r="E32" s="236">
        <v>18.399999999999999</v>
      </c>
      <c r="F32" s="238" t="s">
        <v>123</v>
      </c>
      <c r="G32" s="229">
        <v>1.21</v>
      </c>
      <c r="H32" s="236">
        <v>28.5</v>
      </c>
      <c r="I32" s="117"/>
      <c r="J32" s="236">
        <v>24.4</v>
      </c>
      <c r="K32" s="238" t="s">
        <v>123</v>
      </c>
      <c r="L32" s="133">
        <v>27.75</v>
      </c>
      <c r="M32" s="117"/>
      <c r="N32" s="234" t="s">
        <v>124</v>
      </c>
      <c r="O32" s="231" t="s">
        <v>123</v>
      </c>
      <c r="P32" s="117"/>
    </row>
    <row r="33" spans="1:16" ht="15.6" x14ac:dyDescent="0.25">
      <c r="A33" s="179">
        <v>1998</v>
      </c>
      <c r="B33" s="227">
        <v>1.21</v>
      </c>
      <c r="C33" s="230">
        <v>27.75</v>
      </c>
      <c r="D33" s="239"/>
      <c r="E33" s="236">
        <v>18.399999999999999</v>
      </c>
      <c r="F33" s="238"/>
      <c r="G33" s="229">
        <v>1.32</v>
      </c>
      <c r="H33" s="236">
        <v>28.5</v>
      </c>
      <c r="I33" s="117"/>
      <c r="J33" s="236">
        <v>24.4</v>
      </c>
      <c r="K33" s="205"/>
      <c r="L33" s="133">
        <v>27.75</v>
      </c>
      <c r="M33" s="117"/>
      <c r="N33" s="234" t="s">
        <v>124</v>
      </c>
      <c r="O33" s="231"/>
      <c r="P33" s="117"/>
    </row>
    <row r="34" spans="1:16" ht="15.6" x14ac:dyDescent="0.25">
      <c r="A34" s="179">
        <v>1999</v>
      </c>
      <c r="B34" s="227">
        <v>1.31</v>
      </c>
      <c r="C34" s="230">
        <v>27.75</v>
      </c>
      <c r="D34" s="239"/>
      <c r="E34" s="236">
        <v>18.399999999999999</v>
      </c>
      <c r="F34" s="238"/>
      <c r="G34" s="229">
        <v>1.3</v>
      </c>
      <c r="H34" s="236">
        <v>28.5</v>
      </c>
      <c r="I34" s="117"/>
      <c r="J34" s="236">
        <v>24.4</v>
      </c>
      <c r="K34" s="205"/>
      <c r="L34" s="133">
        <v>27.75</v>
      </c>
      <c r="M34" s="117"/>
      <c r="N34" s="234" t="s">
        <v>124</v>
      </c>
      <c r="O34" s="231"/>
      <c r="P34" s="117"/>
    </row>
    <row r="35" spans="1:16" ht="15.6" x14ac:dyDescent="0.25">
      <c r="A35" s="179">
        <v>2000</v>
      </c>
      <c r="B35" s="227">
        <v>1.6</v>
      </c>
      <c r="C35" s="230">
        <v>27.75</v>
      </c>
      <c r="D35" s="239"/>
      <c r="E35" s="236">
        <v>18.399999999999999</v>
      </c>
      <c r="F35" s="238"/>
      <c r="G35" s="229">
        <v>1.63</v>
      </c>
      <c r="H35" s="236">
        <v>28.5</v>
      </c>
      <c r="I35" s="117"/>
      <c r="J35" s="236">
        <v>24.4</v>
      </c>
      <c r="K35" s="205"/>
      <c r="L35" s="133">
        <v>27.75</v>
      </c>
      <c r="M35" s="117"/>
      <c r="N35" s="234" t="s">
        <v>124</v>
      </c>
      <c r="O35" s="231"/>
      <c r="P35" s="117"/>
    </row>
    <row r="36" spans="1:16" ht="15.6" x14ac:dyDescent="0.25">
      <c r="A36" s="179">
        <v>2001</v>
      </c>
      <c r="B36" s="227">
        <v>1.52</v>
      </c>
      <c r="C36" s="230">
        <v>27.75</v>
      </c>
      <c r="D36" s="239"/>
      <c r="E36" s="236">
        <v>18.399999999999999</v>
      </c>
      <c r="F36" s="238"/>
      <c r="G36" s="229">
        <v>1.49</v>
      </c>
      <c r="H36" s="236">
        <v>28.5</v>
      </c>
      <c r="I36" s="117"/>
      <c r="J36" s="236">
        <v>24.4</v>
      </c>
      <c r="K36" s="205"/>
      <c r="L36" s="133">
        <v>27.75</v>
      </c>
      <c r="M36" s="117"/>
      <c r="N36" s="234" t="s">
        <v>126</v>
      </c>
      <c r="O36" s="231" t="s">
        <v>118</v>
      </c>
      <c r="P36" s="117"/>
    </row>
    <row r="37" spans="1:16" ht="15.6" x14ac:dyDescent="0.25">
      <c r="A37" s="179">
        <v>2002</v>
      </c>
      <c r="B37" s="227">
        <v>1.41</v>
      </c>
      <c r="C37" s="230">
        <v>27.75</v>
      </c>
      <c r="D37" s="239"/>
      <c r="E37" s="236">
        <v>18.399999999999999</v>
      </c>
      <c r="F37" s="238"/>
      <c r="G37" s="229">
        <v>1.38</v>
      </c>
      <c r="H37" s="236">
        <v>28.5</v>
      </c>
      <c r="I37" s="117"/>
      <c r="J37" s="236">
        <v>24.4</v>
      </c>
      <c r="K37" s="205"/>
      <c r="L37" s="133">
        <v>27.75</v>
      </c>
      <c r="M37" s="117"/>
      <c r="N37" s="234" t="s">
        <v>126</v>
      </c>
      <c r="O37" s="125"/>
      <c r="P37" s="117"/>
    </row>
    <row r="38" spans="1:16" ht="15.6" x14ac:dyDescent="0.25">
      <c r="A38" s="179">
        <v>2003</v>
      </c>
      <c r="B38" s="227">
        <v>1.61</v>
      </c>
      <c r="C38" s="230">
        <v>27.75</v>
      </c>
      <c r="D38" s="239"/>
      <c r="E38" s="236">
        <v>18.399999999999999</v>
      </c>
      <c r="F38" s="238"/>
      <c r="G38" s="229">
        <v>1.57</v>
      </c>
      <c r="H38" s="236">
        <v>28.5</v>
      </c>
      <c r="I38" s="117"/>
      <c r="J38" s="236">
        <v>24.4</v>
      </c>
      <c r="K38" s="205"/>
      <c r="L38" s="133">
        <v>27.75</v>
      </c>
      <c r="M38" s="117"/>
      <c r="N38" s="234" t="s">
        <v>127</v>
      </c>
      <c r="O38" s="231" t="s">
        <v>118</v>
      </c>
      <c r="P38" s="117"/>
    </row>
    <row r="39" spans="1:16" ht="15.6" x14ac:dyDescent="0.25">
      <c r="A39" s="179">
        <v>2004</v>
      </c>
      <c r="B39" s="227">
        <v>1.88</v>
      </c>
      <c r="C39" s="230">
        <v>27.75</v>
      </c>
      <c r="D39" s="239"/>
      <c r="E39" s="236">
        <v>18.399999999999999</v>
      </c>
      <c r="F39" s="238"/>
      <c r="G39" s="229">
        <v>1.9</v>
      </c>
      <c r="H39" s="236">
        <v>28.5</v>
      </c>
      <c r="I39" s="117"/>
      <c r="J39" s="236">
        <v>24.4</v>
      </c>
      <c r="K39" s="205"/>
      <c r="L39" s="133">
        <v>27.75</v>
      </c>
      <c r="M39" s="117"/>
      <c r="N39" s="234" t="s">
        <v>127</v>
      </c>
      <c r="O39" s="231"/>
      <c r="P39" s="117"/>
    </row>
    <row r="40" spans="1:16" x14ac:dyDescent="0.25">
      <c r="A40" s="179">
        <v>2005</v>
      </c>
      <c r="B40" s="227">
        <v>2.2799999999999998</v>
      </c>
      <c r="C40" s="230">
        <v>27.75</v>
      </c>
      <c r="D40" s="239"/>
      <c r="E40" s="236">
        <v>18.399999999999999</v>
      </c>
      <c r="F40" s="238"/>
      <c r="G40" s="229">
        <v>2.4900000000000002</v>
      </c>
      <c r="H40" s="236">
        <v>28.5</v>
      </c>
      <c r="I40" s="117"/>
      <c r="J40" s="236">
        <v>24.4</v>
      </c>
      <c r="K40" s="205"/>
      <c r="L40" s="133">
        <v>23.7</v>
      </c>
      <c r="M40" s="233" t="s">
        <v>128</v>
      </c>
      <c r="N40" s="236">
        <v>18.399999999999999</v>
      </c>
      <c r="O40" s="231" t="s">
        <v>118</v>
      </c>
      <c r="P40" s="117"/>
    </row>
    <row r="41" spans="1:16" x14ac:dyDescent="0.25">
      <c r="A41" s="179">
        <v>2006</v>
      </c>
      <c r="B41" s="227">
        <v>2.56</v>
      </c>
      <c r="C41" s="230">
        <v>27.75</v>
      </c>
      <c r="D41" s="239"/>
      <c r="E41" s="236">
        <v>18.399999999999999</v>
      </c>
      <c r="F41" s="238"/>
      <c r="G41" s="229">
        <v>2.8</v>
      </c>
      <c r="H41" s="236">
        <v>28.5</v>
      </c>
      <c r="I41" s="117"/>
      <c r="J41" s="236">
        <v>24.4</v>
      </c>
      <c r="K41" s="205"/>
      <c r="L41" s="133">
        <v>23.7</v>
      </c>
      <c r="M41" s="117"/>
      <c r="N41" s="236">
        <v>18.399999999999999</v>
      </c>
      <c r="O41" s="231"/>
      <c r="P41" s="117"/>
    </row>
    <row r="42" spans="1:16" x14ac:dyDescent="0.25">
      <c r="A42" s="179">
        <v>2007</v>
      </c>
      <c r="B42" s="227">
        <v>2.83</v>
      </c>
      <c r="C42" s="230">
        <v>27.75</v>
      </c>
      <c r="D42" s="239"/>
      <c r="E42" s="236">
        <v>18.399999999999999</v>
      </c>
      <c r="F42" s="238"/>
      <c r="G42" s="229">
        <v>3.02</v>
      </c>
      <c r="H42" s="236">
        <v>28.5</v>
      </c>
      <c r="I42" s="117"/>
      <c r="J42" s="236">
        <v>24.4</v>
      </c>
      <c r="K42" s="205"/>
      <c r="L42" s="133">
        <v>23.7</v>
      </c>
      <c r="M42" s="117"/>
      <c r="N42" s="236">
        <v>18.399999999999999</v>
      </c>
      <c r="O42" s="231"/>
      <c r="P42" s="117"/>
    </row>
    <row r="43" spans="1:16" x14ac:dyDescent="0.25">
      <c r="A43" s="179">
        <v>2008</v>
      </c>
      <c r="B43" s="227">
        <v>3.27</v>
      </c>
      <c r="C43" s="230">
        <v>27.75</v>
      </c>
      <c r="D43" s="239"/>
      <c r="E43" s="236">
        <v>18.399999999999999</v>
      </c>
      <c r="F43" s="238" t="s">
        <v>129</v>
      </c>
      <c r="G43" s="229">
        <v>3.89</v>
      </c>
      <c r="H43" s="236">
        <v>28.5</v>
      </c>
      <c r="I43" s="117"/>
      <c r="J43" s="236">
        <v>24.4</v>
      </c>
      <c r="K43" s="205"/>
      <c r="L43" s="133">
        <v>23.7</v>
      </c>
      <c r="M43" s="117"/>
      <c r="N43" s="236">
        <v>18.399999999999999</v>
      </c>
      <c r="O43" s="231"/>
      <c r="P43" s="117"/>
    </row>
    <row r="44" spans="1:16" x14ac:dyDescent="0.25">
      <c r="A44" s="179">
        <v>2009</v>
      </c>
      <c r="B44" s="227">
        <v>2.37</v>
      </c>
      <c r="C44" s="230">
        <v>27.75</v>
      </c>
      <c r="D44" s="239"/>
      <c r="E44" s="236">
        <v>18.399999999999999</v>
      </c>
      <c r="F44" s="238"/>
      <c r="G44" s="229">
        <v>2.5499999999999998</v>
      </c>
      <c r="H44" s="236">
        <v>28.5</v>
      </c>
      <c r="I44" s="117"/>
      <c r="J44" s="236">
        <v>24.4</v>
      </c>
      <c r="K44" s="205"/>
      <c r="L44" s="133">
        <v>27.75</v>
      </c>
      <c r="M44" s="117" t="s">
        <v>115</v>
      </c>
      <c r="N44" s="236">
        <v>18.399999999999999</v>
      </c>
      <c r="O44" s="231"/>
      <c r="P44" s="117"/>
    </row>
    <row r="45" spans="1:16" x14ac:dyDescent="0.25">
      <c r="A45" s="179">
        <v>2010</v>
      </c>
      <c r="B45" s="229">
        <v>2.8475000000000001</v>
      </c>
      <c r="C45" s="230">
        <v>27.75</v>
      </c>
      <c r="D45" s="239"/>
      <c r="E45" s="236">
        <v>18.399999999999999</v>
      </c>
      <c r="F45" s="238"/>
      <c r="G45" s="229" t="s">
        <v>130</v>
      </c>
      <c r="H45" s="236">
        <v>28.5</v>
      </c>
      <c r="I45" s="117"/>
      <c r="J45" s="236">
        <v>24.4</v>
      </c>
      <c r="K45" s="205"/>
      <c r="L45" s="133">
        <v>27.75</v>
      </c>
      <c r="M45" s="117"/>
      <c r="N45" s="236">
        <v>18.399999999999999</v>
      </c>
      <c r="O45" s="231"/>
      <c r="P45" s="117"/>
    </row>
    <row r="46" spans="1:16" ht="15.6" x14ac:dyDescent="0.25">
      <c r="A46" s="179">
        <v>2011</v>
      </c>
      <c r="B46" s="229" t="s">
        <v>131</v>
      </c>
      <c r="C46" s="230">
        <v>27.75</v>
      </c>
      <c r="D46" s="239"/>
      <c r="E46" s="236">
        <v>18.399999999999999</v>
      </c>
      <c r="F46" s="238"/>
      <c r="G46" s="229" t="s">
        <v>131</v>
      </c>
      <c r="H46" s="236">
        <v>28.5</v>
      </c>
      <c r="I46" s="117"/>
      <c r="J46" s="236">
        <v>24.4</v>
      </c>
      <c r="K46" s="205"/>
      <c r="L46" s="133">
        <v>27.75</v>
      </c>
      <c r="M46" s="117"/>
      <c r="N46" s="236">
        <v>18.399999999999999</v>
      </c>
      <c r="O46" s="231"/>
      <c r="P46" s="117"/>
    </row>
    <row r="47" spans="1:16" x14ac:dyDescent="0.25">
      <c r="A47" s="179">
        <v>2012</v>
      </c>
      <c r="B47" s="229">
        <v>3.5653532934131738</v>
      </c>
      <c r="C47" s="230">
        <v>27.75</v>
      </c>
      <c r="D47" s="239"/>
      <c r="E47" s="236">
        <v>18.399999999999999</v>
      </c>
      <c r="F47" s="238"/>
      <c r="G47" s="229">
        <v>3.6737780821917809</v>
      </c>
      <c r="H47" s="236">
        <v>28.5</v>
      </c>
      <c r="I47" s="117"/>
      <c r="J47" s="236">
        <v>24.4</v>
      </c>
      <c r="K47" s="205"/>
      <c r="L47" s="133">
        <v>27.75</v>
      </c>
      <c r="M47" s="117"/>
      <c r="N47" s="236">
        <v>18.399999999999999</v>
      </c>
      <c r="O47" s="231"/>
      <c r="P47" s="117"/>
    </row>
    <row r="48" spans="1:16" x14ac:dyDescent="0.25">
      <c r="A48" s="179">
        <v>2013</v>
      </c>
      <c r="B48" s="229">
        <v>3.3917479452054797</v>
      </c>
      <c r="C48" s="230">
        <v>27.75</v>
      </c>
      <c r="D48" s="239"/>
      <c r="E48" s="236">
        <v>18.399999999999999</v>
      </c>
      <c r="F48" s="238"/>
      <c r="G48" s="229">
        <v>3.8608109589041093</v>
      </c>
      <c r="H48" s="236">
        <v>28.5</v>
      </c>
      <c r="I48" s="117"/>
      <c r="J48" s="236">
        <v>24.4</v>
      </c>
      <c r="K48" s="205"/>
      <c r="L48" s="133">
        <v>27.75</v>
      </c>
      <c r="M48" s="117"/>
      <c r="N48" s="236">
        <v>18.399999999999999</v>
      </c>
      <c r="O48" s="231"/>
      <c r="P48" s="117"/>
    </row>
    <row r="49" spans="1:16" x14ac:dyDescent="0.25">
      <c r="A49" s="179">
        <v>2014</v>
      </c>
      <c r="B49" s="229">
        <v>3.2790428331390831</v>
      </c>
      <c r="C49" s="230">
        <v>27.75</v>
      </c>
      <c r="D49" s="239"/>
      <c r="E49" s="236">
        <v>18.399999999999999</v>
      </c>
      <c r="F49" s="238"/>
      <c r="G49" s="229">
        <v>3.8746603362147116</v>
      </c>
      <c r="H49" s="236">
        <v>28.5</v>
      </c>
      <c r="I49" s="117"/>
      <c r="J49" s="236">
        <v>24.4</v>
      </c>
      <c r="K49" s="205"/>
      <c r="L49" s="133">
        <v>27.75</v>
      </c>
      <c r="M49" s="117"/>
      <c r="N49" s="236">
        <v>18.399999999999999</v>
      </c>
      <c r="O49" s="231"/>
      <c r="P49" s="117"/>
    </row>
    <row r="50" spans="1:16" x14ac:dyDescent="0.25">
      <c r="A50" s="179">
        <v>2015</v>
      </c>
      <c r="B50" s="229">
        <v>2.4126013513513485</v>
      </c>
      <c r="C50" s="230">
        <v>27.75</v>
      </c>
      <c r="D50" s="239"/>
      <c r="E50" s="236">
        <v>18.399999999999999</v>
      </c>
      <c r="F50" s="238"/>
      <c r="G50" s="229">
        <v>2.6216621621621616</v>
      </c>
      <c r="H50" s="236">
        <v>28.5</v>
      </c>
      <c r="I50" s="117"/>
      <c r="J50" s="236">
        <v>24.4</v>
      </c>
      <c r="K50" s="205"/>
      <c r="L50" s="133">
        <v>27.75</v>
      </c>
      <c r="M50" s="117"/>
      <c r="N50" s="236">
        <v>18.399999999999999</v>
      </c>
      <c r="O50" s="231"/>
      <c r="P50" s="117"/>
    </row>
    <row r="51" spans="1:16" x14ac:dyDescent="0.25">
      <c r="A51" s="179">
        <v>2016</v>
      </c>
      <c r="B51" s="229">
        <v>2.1630498338870447</v>
      </c>
      <c r="C51" s="230">
        <v>27.75</v>
      </c>
      <c r="D51" s="239"/>
      <c r="E51" s="236">
        <v>18.399999999999999</v>
      </c>
      <c r="F51" s="238"/>
      <c r="G51" s="229">
        <v>2.2236511627906976</v>
      </c>
      <c r="H51" s="236">
        <v>28.5</v>
      </c>
      <c r="I51" s="117"/>
      <c r="J51" s="236">
        <v>24.4</v>
      </c>
      <c r="K51" s="205"/>
      <c r="L51" s="133">
        <v>27.75</v>
      </c>
      <c r="M51" s="117"/>
      <c r="N51" s="236">
        <v>18.399999999999999</v>
      </c>
      <c r="O51" s="231"/>
      <c r="P51" s="117"/>
    </row>
    <row r="52" spans="1:16" x14ac:dyDescent="0.25">
      <c r="A52" s="179">
        <v>2017</v>
      </c>
      <c r="B52" s="229">
        <v>2.4385861486486484</v>
      </c>
      <c r="C52" s="230">
        <v>32.25</v>
      </c>
      <c r="D52" s="239" t="s">
        <v>115</v>
      </c>
      <c r="E52" s="236">
        <v>18.399999999999999</v>
      </c>
      <c r="F52" s="238"/>
      <c r="G52" s="229">
        <v>2.6580844594594604</v>
      </c>
      <c r="H52" s="236">
        <v>30</v>
      </c>
      <c r="I52" s="117" t="s">
        <v>115</v>
      </c>
      <c r="J52" s="236">
        <v>24.4</v>
      </c>
      <c r="K52" s="205"/>
      <c r="L52" s="133">
        <v>32.25</v>
      </c>
      <c r="M52" s="117" t="s">
        <v>115</v>
      </c>
      <c r="N52" s="236">
        <v>18.399999999999999</v>
      </c>
      <c r="O52" s="231"/>
      <c r="P52" s="117"/>
    </row>
    <row r="53" spans="1:16" x14ac:dyDescent="0.25">
      <c r="A53" s="282">
        <v>2018</v>
      </c>
      <c r="B53" s="283">
        <v>2.7956799999999995</v>
      </c>
      <c r="C53" s="230">
        <v>32.25</v>
      </c>
      <c r="D53" s="237"/>
      <c r="E53" s="236">
        <v>18.399999999999999</v>
      </c>
      <c r="F53" s="238"/>
      <c r="G53" s="283">
        <v>3.141976666666666</v>
      </c>
      <c r="H53" s="236">
        <v>30</v>
      </c>
      <c r="I53" s="237"/>
      <c r="J53" s="236">
        <v>24.4</v>
      </c>
      <c r="K53" s="205"/>
      <c r="L53" s="133">
        <v>32.25</v>
      </c>
      <c r="M53" s="237"/>
      <c r="N53" s="236">
        <v>18.399999999999999</v>
      </c>
      <c r="O53" s="231"/>
      <c r="P53" s="117"/>
    </row>
    <row r="54" spans="1:16" x14ac:dyDescent="0.25">
      <c r="A54" s="228">
        <v>2019</v>
      </c>
      <c r="B54" s="340">
        <v>2.65</v>
      </c>
      <c r="C54" s="230">
        <v>32.75</v>
      </c>
      <c r="D54" s="239" t="s">
        <v>115</v>
      </c>
      <c r="E54" s="236">
        <v>18.399999999999999</v>
      </c>
      <c r="F54" s="238"/>
      <c r="G54" s="340" t="s">
        <v>194</v>
      </c>
      <c r="H54" s="236">
        <v>30.2</v>
      </c>
      <c r="I54" s="117" t="s">
        <v>115</v>
      </c>
      <c r="J54" s="236">
        <v>24.4</v>
      </c>
      <c r="K54" s="231"/>
      <c r="L54" s="133">
        <v>32.75</v>
      </c>
      <c r="M54" s="117" t="s">
        <v>115</v>
      </c>
      <c r="N54" s="236">
        <v>18.399999999999999</v>
      </c>
      <c r="O54" s="231"/>
      <c r="P54" s="117"/>
    </row>
    <row r="55" spans="1:16" x14ac:dyDescent="0.25">
      <c r="A55" s="228">
        <v>2020</v>
      </c>
      <c r="B55" s="340">
        <v>2.2050000000000001</v>
      </c>
      <c r="C55" s="230">
        <v>32.75</v>
      </c>
      <c r="D55" s="239"/>
      <c r="E55" s="236">
        <v>18.399999999999999</v>
      </c>
      <c r="F55" s="238"/>
      <c r="G55" s="340" t="s">
        <v>194</v>
      </c>
      <c r="H55" s="236">
        <v>30.2</v>
      </c>
      <c r="I55" s="117"/>
      <c r="J55" s="236">
        <v>24.4</v>
      </c>
      <c r="K55" s="231"/>
      <c r="L55" s="230">
        <v>32.75</v>
      </c>
      <c r="M55" s="117"/>
      <c r="N55" s="236">
        <v>18.399999999999999</v>
      </c>
      <c r="O55" s="231"/>
      <c r="P55" s="117"/>
    </row>
    <row r="56" spans="1:16" x14ac:dyDescent="0.25">
      <c r="A56" s="228">
        <v>2021</v>
      </c>
      <c r="B56" s="340">
        <v>3</v>
      </c>
      <c r="C56" s="230">
        <v>33.25</v>
      </c>
      <c r="D56" s="239"/>
      <c r="E56" s="236">
        <v>18.399999999999999</v>
      </c>
      <c r="F56" s="235"/>
      <c r="G56" s="367">
        <v>3.26</v>
      </c>
      <c r="H56" s="236">
        <v>30.3</v>
      </c>
      <c r="I56" s="117" t="s">
        <v>115</v>
      </c>
      <c r="J56" s="236">
        <v>24.4</v>
      </c>
      <c r="K56" s="231"/>
      <c r="L56" s="230">
        <v>33.25</v>
      </c>
      <c r="M56" s="117"/>
      <c r="N56" s="236">
        <v>18.399999999999999</v>
      </c>
      <c r="O56" s="231"/>
      <c r="P56" s="117"/>
    </row>
    <row r="57" spans="1:16" x14ac:dyDescent="0.25">
      <c r="A57" s="228">
        <v>2022</v>
      </c>
      <c r="B57" s="340">
        <v>3.99</v>
      </c>
      <c r="C57" s="387">
        <f>33+0.75</f>
        <v>33.75</v>
      </c>
      <c r="D57" s="239" t="s">
        <v>115</v>
      </c>
      <c r="E57" s="236">
        <v>18.399999999999999</v>
      </c>
      <c r="F57" s="238"/>
      <c r="G57" s="340">
        <v>4.96</v>
      </c>
      <c r="H57" s="236">
        <f>29.75+0.75</f>
        <v>30.5</v>
      </c>
      <c r="I57" s="117" t="s">
        <v>115</v>
      </c>
      <c r="J57" s="236">
        <v>24.4</v>
      </c>
      <c r="K57" s="231"/>
      <c r="L57" s="230">
        <v>33.75</v>
      </c>
      <c r="M57" s="117"/>
      <c r="N57" s="236">
        <v>18.399999999999999</v>
      </c>
      <c r="O57" s="231"/>
      <c r="P57" s="117"/>
    </row>
    <row r="58" spans="1:16" x14ac:dyDescent="0.25">
      <c r="A58" s="284">
        <v>2023</v>
      </c>
      <c r="B58" s="388">
        <v>3.52</v>
      </c>
      <c r="C58" s="368">
        <v>33.75</v>
      </c>
      <c r="D58" s="285"/>
      <c r="E58" s="249">
        <v>18.399999999999999</v>
      </c>
      <c r="F58" s="369"/>
      <c r="G58" s="388">
        <v>4.26</v>
      </c>
      <c r="H58" s="249">
        <v>30.5</v>
      </c>
      <c r="I58" s="286"/>
      <c r="J58" s="249">
        <v>24.4</v>
      </c>
      <c r="K58" s="389"/>
      <c r="L58" s="248">
        <v>33.75</v>
      </c>
      <c r="M58" s="286"/>
      <c r="N58" s="249">
        <v>18.399999999999999</v>
      </c>
      <c r="O58" s="389"/>
      <c r="P58" s="117"/>
    </row>
    <row r="59" spans="1:16" ht="3.75" customHeight="1" x14ac:dyDescent="0.25">
      <c r="A59" s="228"/>
      <c r="B59" s="240"/>
      <c r="C59" s="230"/>
      <c r="D59" s="239"/>
      <c r="E59" s="236"/>
      <c r="F59" s="238"/>
      <c r="G59" s="232"/>
      <c r="H59" s="228"/>
      <c r="I59" s="117"/>
      <c r="J59" s="236"/>
      <c r="K59" s="205"/>
      <c r="L59" s="117"/>
      <c r="M59" s="117"/>
      <c r="N59" s="234"/>
      <c r="O59" s="205"/>
      <c r="P59" s="117"/>
    </row>
    <row r="60" spans="1:16" s="175" customFormat="1" ht="23.25" customHeight="1" x14ac:dyDescent="0.2">
      <c r="A60" s="241">
        <v>1</v>
      </c>
      <c r="B60" s="479" t="s">
        <v>132</v>
      </c>
      <c r="C60" s="479"/>
      <c r="D60" s="479"/>
      <c r="E60" s="479"/>
      <c r="F60" s="479"/>
      <c r="G60" s="479"/>
      <c r="H60" s="479"/>
      <c r="I60" s="479"/>
      <c r="J60" s="479"/>
      <c r="K60" s="479"/>
      <c r="L60" s="479"/>
      <c r="M60" s="479"/>
      <c r="N60" s="479"/>
      <c r="O60" s="479"/>
      <c r="P60" s="479"/>
    </row>
    <row r="61" spans="1:16" s="175" customFormat="1" ht="24" customHeight="1" x14ac:dyDescent="0.2">
      <c r="A61" s="241">
        <v>2</v>
      </c>
      <c r="B61" s="511" t="s">
        <v>133</v>
      </c>
      <c r="C61" s="512"/>
      <c r="D61" s="512"/>
      <c r="E61" s="512"/>
      <c r="F61" s="512"/>
      <c r="G61" s="512"/>
      <c r="H61" s="512"/>
      <c r="I61" s="512"/>
      <c r="J61" s="512"/>
      <c r="K61" s="512"/>
      <c r="L61" s="512"/>
      <c r="M61" s="512"/>
      <c r="N61" s="512"/>
      <c r="O61" s="512"/>
      <c r="P61" s="512"/>
    </row>
    <row r="62" spans="1:16" s="175" customFormat="1" ht="12.6" customHeight="1" x14ac:dyDescent="0.2">
      <c r="A62" s="241">
        <v>3</v>
      </c>
      <c r="B62" s="146" t="s">
        <v>134</v>
      </c>
      <c r="C62" s="146"/>
      <c r="D62" s="146"/>
      <c r="E62" s="146"/>
      <c r="F62" s="146"/>
      <c r="G62" s="146"/>
      <c r="H62" s="146"/>
      <c r="I62" s="146"/>
      <c r="J62" s="146"/>
      <c r="K62" s="146"/>
      <c r="L62" s="146"/>
      <c r="M62" s="146"/>
      <c r="N62" s="146"/>
      <c r="O62" s="146"/>
      <c r="P62" s="146"/>
    </row>
    <row r="63" spans="1:16" s="175" customFormat="1" ht="25.2" customHeight="1" x14ac:dyDescent="0.2">
      <c r="A63" s="241">
        <v>4</v>
      </c>
      <c r="B63" s="513" t="s">
        <v>227</v>
      </c>
      <c r="C63" s="513"/>
      <c r="D63" s="513"/>
      <c r="E63" s="513"/>
      <c r="F63" s="513"/>
      <c r="G63" s="513"/>
      <c r="H63" s="513"/>
      <c r="I63" s="513"/>
      <c r="J63" s="513"/>
      <c r="K63" s="513"/>
      <c r="L63" s="513"/>
      <c r="M63" s="513"/>
      <c r="N63" s="513"/>
      <c r="O63" s="513"/>
      <c r="P63" s="146"/>
    </row>
    <row r="64" spans="1:16" s="175" customFormat="1" ht="24" customHeight="1" x14ac:dyDescent="0.2">
      <c r="A64" s="241"/>
      <c r="B64" s="513"/>
      <c r="C64" s="513"/>
      <c r="D64" s="513"/>
      <c r="E64" s="513"/>
      <c r="F64" s="513"/>
      <c r="G64" s="513"/>
      <c r="H64" s="513"/>
      <c r="I64" s="513"/>
      <c r="J64" s="513"/>
      <c r="K64" s="513"/>
      <c r="L64" s="513"/>
      <c r="M64" s="513"/>
      <c r="N64" s="513"/>
      <c r="O64" s="513"/>
      <c r="P64" s="146"/>
    </row>
    <row r="65" spans="1:16" s="175" customFormat="1" ht="1.5" customHeight="1" x14ac:dyDescent="0.2">
      <c r="A65" s="241"/>
      <c r="B65" s="146"/>
      <c r="C65" s="146"/>
      <c r="D65" s="146"/>
      <c r="E65" s="146"/>
      <c r="F65" s="146"/>
      <c r="G65" s="146"/>
      <c r="H65" s="146"/>
      <c r="I65" s="146"/>
      <c r="J65" s="146"/>
      <c r="K65" s="146"/>
      <c r="L65" s="146"/>
      <c r="M65" s="146"/>
      <c r="N65" s="146"/>
      <c r="O65" s="146"/>
      <c r="P65" s="146"/>
    </row>
    <row r="66" spans="1:16" s="175" customFormat="1" ht="53.25" customHeight="1" x14ac:dyDescent="0.2">
      <c r="A66" s="477" t="s">
        <v>215</v>
      </c>
      <c r="B66" s="505"/>
      <c r="C66" s="505"/>
      <c r="D66" s="505"/>
      <c r="E66" s="505"/>
      <c r="F66" s="505"/>
      <c r="G66" s="505"/>
      <c r="H66" s="505"/>
      <c r="I66" s="505"/>
      <c r="J66" s="505"/>
      <c r="K66" s="505"/>
      <c r="L66" s="505"/>
      <c r="M66" s="505"/>
      <c r="N66" s="505"/>
      <c r="O66" s="505"/>
      <c r="P66" s="479"/>
    </row>
    <row r="67" spans="1:16" s="175" customFormat="1" ht="1.5" customHeight="1" x14ac:dyDescent="0.2">
      <c r="A67" s="145"/>
      <c r="B67" s="145"/>
      <c r="C67" s="242"/>
      <c r="D67" s="145"/>
      <c r="E67" s="242"/>
      <c r="F67" s="145"/>
      <c r="G67" s="242"/>
      <c r="H67" s="242"/>
      <c r="I67" s="145"/>
      <c r="J67" s="242"/>
      <c r="K67" s="145"/>
      <c r="L67" s="242"/>
      <c r="M67" s="146"/>
      <c r="N67" s="242"/>
      <c r="O67" s="145"/>
      <c r="P67" s="146"/>
    </row>
    <row r="68" spans="1:16" s="175" customFormat="1" ht="93" customHeight="1" x14ac:dyDescent="0.2">
      <c r="A68" s="477" t="s">
        <v>244</v>
      </c>
      <c r="B68" s="505"/>
      <c r="C68" s="505"/>
      <c r="D68" s="505"/>
      <c r="E68" s="505"/>
      <c r="F68" s="505"/>
      <c r="G68" s="505"/>
      <c r="H68" s="505"/>
      <c r="I68" s="505"/>
      <c r="J68" s="505"/>
      <c r="K68" s="505"/>
      <c r="L68" s="505"/>
      <c r="M68" s="505"/>
      <c r="N68" s="505"/>
      <c r="O68" s="505"/>
      <c r="P68" s="479"/>
    </row>
    <row r="73" spans="1:16" x14ac:dyDescent="0.25">
      <c r="G73" s="113" t="s">
        <v>129</v>
      </c>
    </row>
  </sheetData>
  <mergeCells count="9">
    <mergeCell ref="A68:P68"/>
    <mergeCell ref="A1:O1"/>
    <mergeCell ref="B60:P60"/>
    <mergeCell ref="B61:P61"/>
    <mergeCell ref="B63:O64"/>
    <mergeCell ref="A66:P66"/>
    <mergeCell ref="G2:K2"/>
    <mergeCell ref="L2:O2"/>
    <mergeCell ref="B2:F2"/>
  </mergeCells>
  <pageMargins left="0.7" right="0.7" top="0.75" bottom="0.75" header="0.3" footer="0.3"/>
  <pageSetup orientation="portrait" r:id="rId1"/>
  <ignoredErrors>
    <ignoredError sqref="N14:N39"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01"/>
  <sheetViews>
    <sheetView topLeftCell="A12" zoomScaleNormal="100" workbookViewId="0">
      <selection activeCell="H4" sqref="H4"/>
    </sheetView>
  </sheetViews>
  <sheetFormatPr defaultRowHeight="14.4" x14ac:dyDescent="0.3"/>
  <cols>
    <col min="2" max="4" width="10.109375" customWidth="1"/>
    <col min="5" max="5" width="1.33203125" customWidth="1"/>
    <col min="6" max="8" width="10.109375" customWidth="1"/>
    <col min="9" max="9" width="14.5546875" customWidth="1"/>
    <col min="10" max="10" width="11" customWidth="1"/>
  </cols>
  <sheetData>
    <row r="1" spans="1:16" ht="21" customHeight="1" x14ac:dyDescent="0.3">
      <c r="A1" s="480" t="s">
        <v>248</v>
      </c>
      <c r="B1" s="480"/>
      <c r="C1" s="480"/>
      <c r="D1" s="480"/>
      <c r="E1" s="480"/>
      <c r="F1" s="480"/>
      <c r="G1" s="480"/>
      <c r="H1" s="480"/>
      <c r="I1" s="193"/>
      <c r="J1" s="193"/>
      <c r="K1" s="193"/>
      <c r="L1" s="193"/>
      <c r="M1" s="193"/>
      <c r="N1" s="193"/>
      <c r="O1" s="193"/>
      <c r="P1" s="193"/>
    </row>
    <row r="2" spans="1:16" ht="21" customHeight="1" x14ac:dyDescent="0.3">
      <c r="A2" s="517"/>
      <c r="B2" s="517"/>
      <c r="C2" s="517"/>
      <c r="D2" s="517"/>
      <c r="E2" s="517"/>
      <c r="F2" s="517"/>
      <c r="G2" s="517"/>
      <c r="H2" s="517"/>
      <c r="I2" s="193"/>
      <c r="J2" s="193"/>
      <c r="K2" s="193"/>
      <c r="L2" s="193"/>
      <c r="M2" s="193"/>
      <c r="N2" s="193"/>
      <c r="O2" s="193"/>
      <c r="P2" s="193"/>
    </row>
    <row r="3" spans="1:16" x14ac:dyDescent="0.3">
      <c r="A3" s="252"/>
      <c r="B3" s="265" t="s">
        <v>160</v>
      </c>
      <c r="C3" s="267" t="s">
        <v>161</v>
      </c>
      <c r="D3" s="266" t="s">
        <v>162</v>
      </c>
      <c r="E3" s="252"/>
      <c r="F3" s="265" t="s">
        <v>157</v>
      </c>
      <c r="G3" s="267" t="s">
        <v>158</v>
      </c>
      <c r="H3" s="266" t="s">
        <v>159</v>
      </c>
    </row>
    <row r="4" spans="1:16" x14ac:dyDescent="0.3">
      <c r="A4" s="255">
        <v>2014</v>
      </c>
      <c r="B4" s="260"/>
      <c r="C4" s="262"/>
      <c r="D4" s="257"/>
      <c r="E4" s="253"/>
      <c r="F4" s="260">
        <v>1.9253333333333329</v>
      </c>
      <c r="G4" s="262">
        <v>2.0649999999999995</v>
      </c>
      <c r="H4" s="257">
        <v>2.0819999999999999</v>
      </c>
    </row>
    <row r="5" spans="1:16" x14ac:dyDescent="0.3">
      <c r="A5" s="256">
        <v>2015</v>
      </c>
      <c r="B5" s="261">
        <v>2.0150000000000001</v>
      </c>
      <c r="C5" s="263">
        <v>1.9212500000000001</v>
      </c>
      <c r="D5" s="258">
        <v>1.7684000000000002</v>
      </c>
      <c r="E5" s="254"/>
      <c r="F5" s="261">
        <v>1.5525000000000002</v>
      </c>
      <c r="G5" s="263">
        <v>1.5078</v>
      </c>
      <c r="H5" s="258">
        <v>1.5572499999999998</v>
      </c>
    </row>
    <row r="6" spans="1:16" x14ac:dyDescent="0.3">
      <c r="A6" s="256">
        <v>2016</v>
      </c>
      <c r="B6" s="261">
        <v>1.5780000000000001</v>
      </c>
      <c r="C6" s="263">
        <v>1.6019999999999999</v>
      </c>
      <c r="D6" s="258">
        <v>1.6020000000000001</v>
      </c>
      <c r="E6" s="254"/>
      <c r="F6" s="261">
        <v>1.7850000000000001</v>
      </c>
      <c r="G6" s="263">
        <v>1.64225</v>
      </c>
      <c r="H6" s="258">
        <v>1.7682500000000001</v>
      </c>
    </row>
    <row r="7" spans="1:16" x14ac:dyDescent="0.3">
      <c r="A7" s="256">
        <v>2017</v>
      </c>
      <c r="B7" s="261">
        <v>2.1539999999999999</v>
      </c>
      <c r="C7" s="263">
        <v>2.3325</v>
      </c>
      <c r="D7" s="258">
        <v>2.2677499999999999</v>
      </c>
      <c r="E7" s="254"/>
      <c r="F7" s="261">
        <v>1.73</v>
      </c>
      <c r="G7" s="263">
        <v>1.8624999999999998</v>
      </c>
      <c r="H7" s="258">
        <v>1.93675</v>
      </c>
    </row>
    <row r="8" spans="1:16" x14ac:dyDescent="0.3">
      <c r="A8" s="256">
        <v>2018</v>
      </c>
      <c r="B8" s="261">
        <v>2.0520000000000005</v>
      </c>
      <c r="C8" s="263">
        <v>2.0222500000000001</v>
      </c>
      <c r="D8" s="258">
        <v>1.97275</v>
      </c>
      <c r="E8" s="254"/>
      <c r="F8" s="261">
        <f>AVERAGE(K141:K145)</f>
        <v>1.7908333333333335</v>
      </c>
      <c r="G8" s="263">
        <f>AVERAGE(K146:K149)</f>
        <v>1.8840416666666666</v>
      </c>
      <c r="H8" s="258">
        <f>AVERAGE(K150:K154)</f>
        <v>1.9497083333333332</v>
      </c>
    </row>
    <row r="9" spans="1:16" x14ac:dyDescent="0.3">
      <c r="A9" s="256">
        <v>2019</v>
      </c>
      <c r="B9" s="261">
        <f>AVERAGE(K155:K158)</f>
        <v>1.9839791666666664</v>
      </c>
      <c r="C9" s="263">
        <f>AVERAGE(K159:K162)</f>
        <v>1.9688645833333334</v>
      </c>
      <c r="D9" s="258">
        <f>AVERAGE(K163:K166)</f>
        <v>2.0116874999999999</v>
      </c>
      <c r="E9" s="254"/>
      <c r="F9" s="261">
        <v>1.427</v>
      </c>
      <c r="G9" s="263">
        <v>1.5629999999999999</v>
      </c>
      <c r="H9" s="258">
        <v>1.6659999999999999</v>
      </c>
    </row>
    <row r="10" spans="1:16" x14ac:dyDescent="0.3">
      <c r="A10" s="256">
        <v>2020</v>
      </c>
      <c r="B10" s="263">
        <v>1.6819999999999999</v>
      </c>
      <c r="C10" s="263">
        <v>1.67</v>
      </c>
      <c r="D10" s="258">
        <v>1.6459999999999999</v>
      </c>
      <c r="E10" s="263"/>
      <c r="F10" s="261">
        <f>(K216+K221+K222+K223)/4</f>
        <v>1.39</v>
      </c>
      <c r="G10" s="263">
        <v>1.4807999999999999</v>
      </c>
      <c r="H10" s="258">
        <v>1.5009999999999999</v>
      </c>
    </row>
    <row r="11" spans="1:16" x14ac:dyDescent="0.3">
      <c r="A11" s="256">
        <v>2021</v>
      </c>
      <c r="B11" s="263">
        <v>1.659</v>
      </c>
      <c r="C11" s="263">
        <v>1.843</v>
      </c>
      <c r="D11" s="258">
        <v>1.982</v>
      </c>
      <c r="E11" s="263"/>
      <c r="F11" s="261">
        <v>2.0990000000000002</v>
      </c>
      <c r="G11" s="263">
        <v>2.234</v>
      </c>
      <c r="H11" s="258">
        <v>2.25</v>
      </c>
    </row>
    <row r="12" spans="1:16" x14ac:dyDescent="0.3">
      <c r="A12" s="358">
        <v>2022</v>
      </c>
      <c r="B12" s="263">
        <v>2.3024</v>
      </c>
      <c r="C12" s="263">
        <v>2.4329999999999998</v>
      </c>
      <c r="D12" s="258">
        <v>2.4980000000000002</v>
      </c>
      <c r="E12" s="263"/>
      <c r="F12" s="261">
        <v>2.3159999999999998</v>
      </c>
      <c r="G12" s="263">
        <v>2.302</v>
      </c>
      <c r="H12" s="258">
        <v>2.3130000000000002</v>
      </c>
    </row>
    <row r="13" spans="1:16" x14ac:dyDescent="0.3">
      <c r="A13" s="256">
        <v>2023</v>
      </c>
      <c r="B13" s="263">
        <v>2.4289999999999998</v>
      </c>
      <c r="C13" s="263">
        <v>2.4289999999999998</v>
      </c>
      <c r="D13" s="258">
        <v>2.431</v>
      </c>
      <c r="E13" s="263"/>
      <c r="F13" s="261">
        <v>1.9319999999999999</v>
      </c>
      <c r="G13" s="263">
        <v>1.8819999999999999</v>
      </c>
      <c r="H13" s="258">
        <v>2.1120000000000001</v>
      </c>
    </row>
    <row r="14" spans="1:16" x14ac:dyDescent="0.3">
      <c r="A14" s="328">
        <v>2024</v>
      </c>
      <c r="B14" s="264">
        <v>2.1640000000000001</v>
      </c>
      <c r="C14" s="264">
        <v>2.218</v>
      </c>
      <c r="D14" s="259">
        <v>2.19</v>
      </c>
      <c r="E14" s="263"/>
      <c r="F14" s="412">
        <v>1.8925000000000001</v>
      </c>
      <c r="G14" s="264">
        <v>2.0297499999999999</v>
      </c>
      <c r="H14" s="259"/>
    </row>
    <row r="15" spans="1:16" ht="3.75" customHeight="1" x14ac:dyDescent="0.3"/>
    <row r="16" spans="1:16" ht="147.75" customHeight="1" x14ac:dyDescent="0.3">
      <c r="A16" s="491" t="s">
        <v>210</v>
      </c>
      <c r="B16" s="491"/>
      <c r="C16" s="491"/>
      <c r="D16" s="491"/>
      <c r="E16" s="491"/>
      <c r="F16" s="491"/>
      <c r="G16" s="491"/>
      <c r="H16" s="491"/>
    </row>
    <row r="23" spans="6:11" x14ac:dyDescent="0.3">
      <c r="F23" s="411"/>
      <c r="G23" s="411"/>
    </row>
    <row r="24" spans="6:11" x14ac:dyDescent="0.3">
      <c r="F24" s="411"/>
      <c r="G24" s="411"/>
    </row>
    <row r="25" spans="6:11" x14ac:dyDescent="0.3">
      <c r="F25" s="411"/>
      <c r="G25" s="411"/>
    </row>
    <row r="26" spans="6:11" x14ac:dyDescent="0.3">
      <c r="F26" s="411"/>
      <c r="G26" s="411"/>
    </row>
    <row r="32" spans="6:11" s="268" customFormat="1" x14ac:dyDescent="0.3">
      <c r="J32"/>
      <c r="K32"/>
    </row>
    <row r="33" spans="10:11" s="268" customFormat="1" x14ac:dyDescent="0.3">
      <c r="J33" s="274" t="s">
        <v>176</v>
      </c>
      <c r="K33" s="274" t="s">
        <v>177</v>
      </c>
    </row>
    <row r="34" spans="10:11" s="268" customFormat="1" x14ac:dyDescent="0.3">
      <c r="J34" s="274">
        <v>43185</v>
      </c>
      <c r="K34" s="268">
        <v>1.956</v>
      </c>
    </row>
    <row r="35" spans="10:11" s="268" customFormat="1" x14ac:dyDescent="0.3">
      <c r="J35" s="274">
        <v>43178</v>
      </c>
      <c r="K35" s="268">
        <v>1.96</v>
      </c>
    </row>
    <row r="36" spans="10:11" s="268" customFormat="1" x14ac:dyDescent="0.3">
      <c r="J36" s="274">
        <v>43171</v>
      </c>
      <c r="K36" s="268">
        <v>1.968</v>
      </c>
    </row>
    <row r="37" spans="10:11" s="268" customFormat="1" x14ac:dyDescent="0.3">
      <c r="J37" s="274">
        <v>43164</v>
      </c>
      <c r="K37" s="268">
        <v>2.0070000000000001</v>
      </c>
    </row>
    <row r="38" spans="10:11" s="268" customFormat="1" x14ac:dyDescent="0.3">
      <c r="J38" s="274">
        <v>43157</v>
      </c>
      <c r="K38" s="268">
        <v>2.0070000000000001</v>
      </c>
    </row>
    <row r="39" spans="10:11" s="268" customFormat="1" x14ac:dyDescent="0.3">
      <c r="J39" s="274">
        <v>43150</v>
      </c>
      <c r="K39" s="268">
        <v>2.0070000000000001</v>
      </c>
    </row>
    <row r="40" spans="10:11" s="268" customFormat="1" x14ac:dyDescent="0.3">
      <c r="J40" s="274">
        <v>43143</v>
      </c>
      <c r="K40" s="268">
        <v>2.0129999999999999</v>
      </c>
    </row>
    <row r="41" spans="10:11" s="268" customFormat="1" x14ac:dyDescent="0.3">
      <c r="J41" s="274">
        <v>43136</v>
      </c>
      <c r="K41" s="268">
        <v>2.0619999999999998</v>
      </c>
    </row>
    <row r="42" spans="10:11" s="268" customFormat="1" x14ac:dyDescent="0.3">
      <c r="J42" s="274">
        <v>43129</v>
      </c>
      <c r="K42" s="268">
        <v>2.073</v>
      </c>
    </row>
    <row r="43" spans="10:11" s="268" customFormat="1" x14ac:dyDescent="0.3">
      <c r="J43" s="274">
        <v>43122</v>
      </c>
      <c r="K43" s="268">
        <v>2.0640000000000001</v>
      </c>
    </row>
    <row r="44" spans="10:11" s="268" customFormat="1" x14ac:dyDescent="0.3">
      <c r="J44" s="274">
        <v>43115</v>
      </c>
      <c r="K44" s="268">
        <v>2.0670000000000002</v>
      </c>
    </row>
    <row r="45" spans="10:11" s="268" customFormat="1" x14ac:dyDescent="0.3">
      <c r="J45" s="274">
        <v>43108</v>
      </c>
      <c r="K45" s="268">
        <v>2.0409999999999999</v>
      </c>
    </row>
    <row r="46" spans="10:11" s="268" customFormat="1" x14ac:dyDescent="0.3">
      <c r="J46" s="274">
        <v>43101</v>
      </c>
      <c r="K46" s="268">
        <v>2.0150000000000001</v>
      </c>
    </row>
    <row r="47" spans="10:11" s="268" customFormat="1" x14ac:dyDescent="0.3">
      <c r="J47" s="274">
        <v>43094</v>
      </c>
      <c r="K47" s="268">
        <v>1.954</v>
      </c>
    </row>
    <row r="48" spans="10:11" s="268" customFormat="1" x14ac:dyDescent="0.3">
      <c r="J48" s="274">
        <v>43087</v>
      </c>
      <c r="K48" s="268">
        <v>1.9419999999999999</v>
      </c>
    </row>
    <row r="49" spans="10:13" s="268" customFormat="1" x14ac:dyDescent="0.3">
      <c r="J49" s="274">
        <v>43080</v>
      </c>
      <c r="K49" s="268">
        <v>1.9419999999999999</v>
      </c>
    </row>
    <row r="50" spans="10:13" s="268" customFormat="1" x14ac:dyDescent="0.3">
      <c r="J50" s="274">
        <v>43073</v>
      </c>
      <c r="K50" s="268">
        <v>1.909</v>
      </c>
    </row>
    <row r="51" spans="10:13" s="268" customFormat="1" x14ac:dyDescent="0.3">
      <c r="J51" s="274">
        <v>43066</v>
      </c>
      <c r="K51" s="268">
        <v>1.9039999999999999</v>
      </c>
    </row>
    <row r="52" spans="10:13" s="268" customFormat="1" x14ac:dyDescent="0.3">
      <c r="J52" s="274">
        <v>43059</v>
      </c>
      <c r="K52" s="268">
        <v>1.885</v>
      </c>
    </row>
    <row r="53" spans="10:13" s="268" customFormat="1" x14ac:dyDescent="0.3">
      <c r="J53" s="274">
        <v>43052</v>
      </c>
      <c r="K53" s="268">
        <v>1.8560000000000001</v>
      </c>
    </row>
    <row r="54" spans="10:13" s="268" customFormat="1" x14ac:dyDescent="0.3">
      <c r="J54" s="274">
        <v>43045</v>
      </c>
      <c r="K54" s="268">
        <v>1.8049999999999999</v>
      </c>
    </row>
    <row r="55" spans="10:13" s="268" customFormat="1" x14ac:dyDescent="0.3">
      <c r="J55" s="274">
        <v>43038</v>
      </c>
      <c r="K55" s="268">
        <v>1.776</v>
      </c>
    </row>
    <row r="56" spans="10:13" s="268" customFormat="1" x14ac:dyDescent="0.3">
      <c r="J56" s="274">
        <v>43031</v>
      </c>
      <c r="K56" s="268">
        <v>1.782</v>
      </c>
    </row>
    <row r="57" spans="10:13" s="268" customFormat="1" x14ac:dyDescent="0.3">
      <c r="J57" s="274">
        <v>43024</v>
      </c>
      <c r="K57" s="268">
        <v>1.7589999999999999</v>
      </c>
    </row>
    <row r="58" spans="10:13" s="268" customFormat="1" x14ac:dyDescent="0.3">
      <c r="J58" s="274">
        <v>43017</v>
      </c>
      <c r="K58" s="268">
        <v>1.7270000000000001</v>
      </c>
    </row>
    <row r="59" spans="10:13" s="268" customFormat="1" x14ac:dyDescent="0.3">
      <c r="J59" s="274">
        <v>43010</v>
      </c>
      <c r="K59" s="268">
        <v>1.6060000000000001</v>
      </c>
    </row>
    <row r="60" spans="10:13" s="268" customFormat="1" x14ac:dyDescent="0.3">
      <c r="J60" s="274">
        <v>42828</v>
      </c>
    </row>
    <row r="61" spans="10:13" s="268" customFormat="1" x14ac:dyDescent="0.3">
      <c r="J61" s="274">
        <v>42821</v>
      </c>
      <c r="K61" s="268">
        <v>2.2530000000000001</v>
      </c>
      <c r="M61" s="378" t="s">
        <v>228</v>
      </c>
    </row>
    <row r="62" spans="10:13" s="268" customFormat="1" x14ac:dyDescent="0.3">
      <c r="J62" s="274">
        <v>42814</v>
      </c>
      <c r="K62" s="268">
        <v>2.2599999999999998</v>
      </c>
    </row>
    <row r="63" spans="10:13" s="268" customFormat="1" x14ac:dyDescent="0.3">
      <c r="J63" s="274">
        <v>42807</v>
      </c>
      <c r="K63" s="268">
        <v>2.2839999999999998</v>
      </c>
    </row>
    <row r="64" spans="10:13" s="268" customFormat="1" x14ac:dyDescent="0.3">
      <c r="J64" s="274">
        <v>42800</v>
      </c>
      <c r="K64" s="268">
        <v>2.274</v>
      </c>
    </row>
    <row r="65" spans="10:11" s="268" customFormat="1" x14ac:dyDescent="0.3">
      <c r="J65" s="274">
        <v>42793</v>
      </c>
      <c r="K65" s="268">
        <v>2.2919999999999998</v>
      </c>
    </row>
    <row r="66" spans="10:11" s="268" customFormat="1" x14ac:dyDescent="0.3">
      <c r="J66" s="274">
        <v>42786</v>
      </c>
      <c r="K66" s="268">
        <v>2.323</v>
      </c>
    </row>
    <row r="67" spans="10:11" s="268" customFormat="1" x14ac:dyDescent="0.3">
      <c r="J67" s="274">
        <v>42779</v>
      </c>
      <c r="K67" s="268">
        <v>2.327</v>
      </c>
    </row>
    <row r="68" spans="10:11" s="268" customFormat="1" x14ac:dyDescent="0.3">
      <c r="J68" s="274">
        <v>42772</v>
      </c>
      <c r="K68" s="268">
        <v>2.3879999999999999</v>
      </c>
    </row>
    <row r="69" spans="10:11" s="268" customFormat="1" x14ac:dyDescent="0.3">
      <c r="J69" s="274">
        <v>42765</v>
      </c>
      <c r="K69" s="268">
        <v>2.2839999999999998</v>
      </c>
    </row>
    <row r="70" spans="10:11" s="268" customFormat="1" x14ac:dyDescent="0.3">
      <c r="J70" s="274">
        <v>42758</v>
      </c>
      <c r="K70" s="268">
        <v>2.2309999999999999</v>
      </c>
    </row>
    <row r="71" spans="10:11" s="268" customFormat="1" x14ac:dyDescent="0.3">
      <c r="J71" s="274">
        <v>42751</v>
      </c>
      <c r="K71" s="268">
        <v>2.202</v>
      </c>
    </row>
    <row r="72" spans="10:11" s="268" customFormat="1" x14ac:dyDescent="0.3">
      <c r="J72" s="274">
        <v>42744</v>
      </c>
      <c r="K72" s="268">
        <v>2.0649999999999999</v>
      </c>
    </row>
    <row r="73" spans="10:11" s="268" customFormat="1" x14ac:dyDescent="0.3">
      <c r="J73" s="274">
        <v>42737</v>
      </c>
      <c r="K73" s="268">
        <v>1.988</v>
      </c>
    </row>
    <row r="74" spans="10:11" s="268" customFormat="1" x14ac:dyDescent="0.3">
      <c r="J74" s="274">
        <v>42730</v>
      </c>
      <c r="K74" s="268">
        <v>1.901</v>
      </c>
    </row>
    <row r="75" spans="10:11" s="268" customFormat="1" x14ac:dyDescent="0.3">
      <c r="J75" s="274">
        <v>42723</v>
      </c>
      <c r="K75" s="268">
        <v>1.821</v>
      </c>
    </row>
    <row r="76" spans="10:11" s="268" customFormat="1" x14ac:dyDescent="0.3">
      <c r="J76" s="274">
        <v>42716</v>
      </c>
      <c r="K76" s="268">
        <v>1.7170000000000001</v>
      </c>
    </row>
    <row r="77" spans="10:11" s="268" customFormat="1" x14ac:dyDescent="0.3">
      <c r="J77" s="274">
        <v>42709</v>
      </c>
      <c r="K77" s="268">
        <v>1.6339999999999999</v>
      </c>
    </row>
    <row r="78" spans="10:11" s="268" customFormat="1" x14ac:dyDescent="0.3">
      <c r="J78" s="274">
        <v>42702</v>
      </c>
      <c r="K78" s="268">
        <v>1.5880000000000001</v>
      </c>
    </row>
    <row r="79" spans="10:11" s="268" customFormat="1" x14ac:dyDescent="0.3">
      <c r="J79" s="274">
        <v>42695</v>
      </c>
      <c r="K79" s="268">
        <v>1.5660000000000001</v>
      </c>
    </row>
    <row r="80" spans="10:11" s="268" customFormat="1" x14ac:dyDescent="0.3">
      <c r="J80" s="274">
        <v>42688</v>
      </c>
      <c r="K80" s="268">
        <v>1.5429999999999999</v>
      </c>
    </row>
    <row r="81" spans="10:11" s="268" customFormat="1" x14ac:dyDescent="0.3">
      <c r="J81" s="274">
        <v>42681</v>
      </c>
      <c r="K81" s="268">
        <v>1.8720000000000001</v>
      </c>
    </row>
    <row r="82" spans="10:11" s="268" customFormat="1" x14ac:dyDescent="0.3">
      <c r="J82" s="274">
        <v>42674</v>
      </c>
      <c r="K82" s="268">
        <v>1.8580000000000001</v>
      </c>
    </row>
    <row r="83" spans="10:11" s="268" customFormat="1" x14ac:dyDescent="0.3">
      <c r="J83" s="274">
        <v>42667</v>
      </c>
      <c r="K83" s="268">
        <v>1.847</v>
      </c>
    </row>
    <row r="84" spans="10:11" s="268" customFormat="1" x14ac:dyDescent="0.3">
      <c r="J84" s="274">
        <v>42660</v>
      </c>
      <c r="K84" s="268">
        <v>1.8149999999999999</v>
      </c>
    </row>
    <row r="85" spans="10:11" s="268" customFormat="1" x14ac:dyDescent="0.3">
      <c r="J85" s="274">
        <v>42653</v>
      </c>
      <c r="K85" s="268">
        <v>1.73</v>
      </c>
    </row>
    <row r="86" spans="10:11" s="268" customFormat="1" x14ac:dyDescent="0.3">
      <c r="J86" s="274">
        <v>42646</v>
      </c>
      <c r="K86" s="268">
        <v>1.675</v>
      </c>
    </row>
    <row r="87" spans="10:11" s="268" customFormat="1" x14ac:dyDescent="0.3">
      <c r="J87" s="274">
        <v>42464</v>
      </c>
    </row>
    <row r="88" spans="10:11" s="268" customFormat="1" x14ac:dyDescent="0.3">
      <c r="J88" s="274">
        <v>42457</v>
      </c>
      <c r="K88" s="268">
        <v>1.5840000000000001</v>
      </c>
    </row>
    <row r="89" spans="10:11" s="268" customFormat="1" x14ac:dyDescent="0.3">
      <c r="J89" s="274">
        <v>42450</v>
      </c>
      <c r="K89" s="268">
        <v>1.583</v>
      </c>
    </row>
    <row r="90" spans="10:11" s="268" customFormat="1" x14ac:dyDescent="0.3">
      <c r="J90" s="274">
        <v>42443</v>
      </c>
      <c r="K90" s="268">
        <v>1.6180000000000001</v>
      </c>
    </row>
    <row r="91" spans="10:11" s="268" customFormat="1" x14ac:dyDescent="0.3">
      <c r="J91" s="274">
        <v>42436</v>
      </c>
      <c r="K91" s="268">
        <v>1.623</v>
      </c>
    </row>
    <row r="92" spans="10:11" s="268" customFormat="1" x14ac:dyDescent="0.3">
      <c r="J92" s="274">
        <v>42429</v>
      </c>
      <c r="K92" s="268">
        <v>1.58</v>
      </c>
    </row>
    <row r="93" spans="10:11" s="268" customFormat="1" x14ac:dyDescent="0.3">
      <c r="J93" s="274">
        <v>42422</v>
      </c>
      <c r="K93" s="268">
        <v>1.6279999999999999</v>
      </c>
    </row>
    <row r="94" spans="10:11" s="268" customFormat="1" x14ac:dyDescent="0.3">
      <c r="J94" s="274">
        <v>42415</v>
      </c>
      <c r="K94" s="268">
        <v>1.629</v>
      </c>
    </row>
    <row r="95" spans="10:11" s="268" customFormat="1" x14ac:dyDescent="0.3">
      <c r="J95" s="274">
        <v>42408</v>
      </c>
      <c r="K95" s="268">
        <v>1.571</v>
      </c>
    </row>
    <row r="96" spans="10:11" s="268" customFormat="1" x14ac:dyDescent="0.3">
      <c r="J96" s="274">
        <v>42401</v>
      </c>
      <c r="K96" s="268">
        <v>1.6020000000000001</v>
      </c>
    </row>
    <row r="97" spans="10:11" s="268" customFormat="1" x14ac:dyDescent="0.3">
      <c r="J97" s="274">
        <v>42394</v>
      </c>
      <c r="K97" s="268">
        <v>1.599</v>
      </c>
    </row>
    <row r="98" spans="10:11" s="268" customFormat="1" x14ac:dyDescent="0.3">
      <c r="J98" s="274">
        <v>42387</v>
      </c>
      <c r="K98" s="268">
        <v>1.577</v>
      </c>
    </row>
    <row r="99" spans="10:11" s="268" customFormat="1" x14ac:dyDescent="0.3">
      <c r="J99" s="274">
        <v>42380</v>
      </c>
      <c r="K99" s="268">
        <v>1.5669999999999999</v>
      </c>
    </row>
    <row r="100" spans="10:11" s="268" customFormat="1" x14ac:dyDescent="0.3">
      <c r="J100" s="274">
        <v>42373</v>
      </c>
      <c r="K100" s="268">
        <v>1.569</v>
      </c>
    </row>
    <row r="101" spans="10:11" s="268" customFormat="1" x14ac:dyDescent="0.3">
      <c r="J101" s="274">
        <v>42366</v>
      </c>
      <c r="K101" s="268">
        <v>1.5780000000000001</v>
      </c>
    </row>
    <row r="102" spans="10:11" s="268" customFormat="1" x14ac:dyDescent="0.3">
      <c r="J102" s="274">
        <v>42359</v>
      </c>
      <c r="K102" s="268">
        <v>1.5649999999999999</v>
      </c>
    </row>
    <row r="103" spans="10:11" s="268" customFormat="1" x14ac:dyDescent="0.3">
      <c r="J103" s="274">
        <v>42352</v>
      </c>
      <c r="K103" s="268">
        <v>1.569</v>
      </c>
    </row>
    <row r="104" spans="10:11" s="268" customFormat="1" x14ac:dyDescent="0.3">
      <c r="J104" s="274">
        <v>42345</v>
      </c>
      <c r="K104" s="268">
        <v>1.5169999999999999</v>
      </c>
    </row>
    <row r="105" spans="10:11" s="268" customFormat="1" x14ac:dyDescent="0.3">
      <c r="J105" s="274">
        <v>42338</v>
      </c>
      <c r="K105" s="268">
        <v>1.488</v>
      </c>
    </row>
    <row r="106" spans="10:11" s="268" customFormat="1" x14ac:dyDescent="0.3">
      <c r="J106" s="274">
        <v>42331</v>
      </c>
      <c r="K106" s="268">
        <v>1.486</v>
      </c>
    </row>
    <row r="107" spans="10:11" s="268" customFormat="1" x14ac:dyDescent="0.3">
      <c r="J107" s="274">
        <v>42324</v>
      </c>
      <c r="K107" s="268">
        <v>1.4930000000000001</v>
      </c>
    </row>
    <row r="108" spans="10:11" s="268" customFormat="1" x14ac:dyDescent="0.3">
      <c r="J108" s="274">
        <v>42317</v>
      </c>
      <c r="K108" s="268">
        <v>1.482</v>
      </c>
    </row>
    <row r="109" spans="10:11" s="268" customFormat="1" x14ac:dyDescent="0.3">
      <c r="J109" s="274">
        <v>42310</v>
      </c>
      <c r="K109" s="268">
        <v>1.59</v>
      </c>
    </row>
    <row r="110" spans="10:11" s="268" customFormat="1" x14ac:dyDescent="0.3">
      <c r="J110" s="274">
        <v>42303</v>
      </c>
      <c r="K110" s="268">
        <v>1.615</v>
      </c>
    </row>
    <row r="111" spans="10:11" s="268" customFormat="1" x14ac:dyDescent="0.3">
      <c r="J111" s="274">
        <v>42296</v>
      </c>
      <c r="K111" s="268">
        <v>1.5940000000000001</v>
      </c>
    </row>
    <row r="112" spans="10:11" s="268" customFormat="1" x14ac:dyDescent="0.3">
      <c r="J112" s="274">
        <v>42289</v>
      </c>
      <c r="K112" s="268">
        <v>1.526</v>
      </c>
    </row>
    <row r="113" spans="10:11" s="268" customFormat="1" x14ac:dyDescent="0.3">
      <c r="J113" s="274">
        <v>42282</v>
      </c>
      <c r="K113" s="268">
        <v>1.4750000000000001</v>
      </c>
    </row>
    <row r="114" spans="10:11" s="268" customFormat="1" x14ac:dyDescent="0.3">
      <c r="J114" s="274">
        <v>42100</v>
      </c>
    </row>
    <row r="115" spans="10:11" s="268" customFormat="1" x14ac:dyDescent="0.3">
      <c r="J115" s="274">
        <v>42093</v>
      </c>
      <c r="K115" s="268">
        <v>1.681</v>
      </c>
    </row>
    <row r="116" spans="10:11" s="268" customFormat="1" x14ac:dyDescent="0.3">
      <c r="J116" s="274">
        <v>42086</v>
      </c>
      <c r="K116" s="268">
        <v>1.7350000000000001</v>
      </c>
    </row>
    <row r="117" spans="10:11" s="268" customFormat="1" x14ac:dyDescent="0.3">
      <c r="J117" s="274">
        <v>42079</v>
      </c>
      <c r="K117" s="268">
        <v>1.7589999999999999</v>
      </c>
    </row>
    <row r="118" spans="10:11" s="268" customFormat="1" x14ac:dyDescent="0.3">
      <c r="J118" s="274">
        <v>42072</v>
      </c>
      <c r="K118" s="268">
        <v>1.823</v>
      </c>
    </row>
    <row r="119" spans="10:11" s="268" customFormat="1" x14ac:dyDescent="0.3">
      <c r="J119" s="274">
        <v>42065</v>
      </c>
      <c r="K119" s="268">
        <v>1.8440000000000001</v>
      </c>
    </row>
    <row r="120" spans="10:11" s="268" customFormat="1" x14ac:dyDescent="0.3">
      <c r="J120" s="274">
        <v>42058</v>
      </c>
      <c r="K120" s="268">
        <v>1.899</v>
      </c>
    </row>
    <row r="121" spans="10:11" s="268" customFormat="1" x14ac:dyDescent="0.3">
      <c r="J121" s="274">
        <v>42051</v>
      </c>
      <c r="K121" s="268">
        <v>1.91</v>
      </c>
    </row>
    <row r="122" spans="10:11" s="268" customFormat="1" x14ac:dyDescent="0.3">
      <c r="J122" s="274">
        <v>42044</v>
      </c>
      <c r="K122" s="268">
        <v>1.923</v>
      </c>
    </row>
    <row r="123" spans="10:11" s="268" customFormat="1" x14ac:dyDescent="0.3">
      <c r="J123" s="274">
        <v>42037</v>
      </c>
      <c r="K123" s="268">
        <v>1.9530000000000001</v>
      </c>
    </row>
    <row r="124" spans="10:11" s="268" customFormat="1" x14ac:dyDescent="0.3">
      <c r="J124" s="274">
        <v>42030</v>
      </c>
      <c r="K124" s="268">
        <v>1.9710000000000001</v>
      </c>
    </row>
    <row r="125" spans="10:11" s="268" customFormat="1" x14ac:dyDescent="0.3">
      <c r="J125" s="274">
        <v>42023</v>
      </c>
      <c r="K125" s="268">
        <v>1.9850000000000001</v>
      </c>
    </row>
    <row r="126" spans="10:11" s="268" customFormat="1" x14ac:dyDescent="0.3">
      <c r="J126" s="274">
        <v>42016</v>
      </c>
      <c r="K126" s="268">
        <v>2.0670000000000002</v>
      </c>
    </row>
    <row r="127" spans="10:11" s="268" customFormat="1" x14ac:dyDescent="0.3">
      <c r="J127" s="274">
        <v>42009</v>
      </c>
      <c r="K127" s="268">
        <v>2.0369999999999999</v>
      </c>
    </row>
    <row r="128" spans="10:11" s="268" customFormat="1" x14ac:dyDescent="0.3">
      <c r="J128" s="274">
        <v>42002</v>
      </c>
      <c r="K128" s="268">
        <v>2.0750000000000002</v>
      </c>
    </row>
    <row r="129" spans="10:14" s="268" customFormat="1" x14ac:dyDescent="0.3">
      <c r="J129" s="274">
        <v>41995</v>
      </c>
      <c r="K129" s="268">
        <v>2.1070000000000002</v>
      </c>
    </row>
    <row r="130" spans="10:14" s="268" customFormat="1" x14ac:dyDescent="0.3">
      <c r="J130" s="274">
        <v>41988</v>
      </c>
      <c r="K130" s="268">
        <v>2.1</v>
      </c>
    </row>
    <row r="131" spans="10:14" s="268" customFormat="1" x14ac:dyDescent="0.3">
      <c r="J131" s="274">
        <v>41981</v>
      </c>
      <c r="K131" s="268">
        <v>2.0409999999999999</v>
      </c>
    </row>
    <row r="132" spans="10:14" s="268" customFormat="1" x14ac:dyDescent="0.3">
      <c r="J132" s="274">
        <v>41974</v>
      </c>
      <c r="K132" s="268">
        <v>2.0870000000000002</v>
      </c>
    </row>
    <row r="133" spans="10:14" s="268" customFormat="1" x14ac:dyDescent="0.3">
      <c r="J133" s="274">
        <v>41967</v>
      </c>
      <c r="K133" s="268">
        <v>2.1019999999999999</v>
      </c>
    </row>
    <row r="134" spans="10:14" s="268" customFormat="1" x14ac:dyDescent="0.3">
      <c r="J134" s="274">
        <v>41960</v>
      </c>
      <c r="K134" s="268">
        <v>2.0499999999999998</v>
      </c>
    </row>
    <row r="135" spans="10:14" s="268" customFormat="1" x14ac:dyDescent="0.3">
      <c r="J135" s="274">
        <v>41953</v>
      </c>
      <c r="K135" s="268">
        <v>2.0259999999999998</v>
      </c>
    </row>
    <row r="136" spans="10:14" s="268" customFormat="1" x14ac:dyDescent="0.3">
      <c r="J136" s="274">
        <v>41946</v>
      </c>
      <c r="K136" s="268">
        <v>2.0819999999999999</v>
      </c>
    </row>
    <row r="137" spans="10:14" s="268" customFormat="1" x14ac:dyDescent="0.3">
      <c r="J137" s="274">
        <v>41939</v>
      </c>
      <c r="K137" s="268">
        <v>2.0339999999999998</v>
      </c>
    </row>
    <row r="138" spans="10:14" s="268" customFormat="1" x14ac:dyDescent="0.3">
      <c r="J138" s="274">
        <v>41932</v>
      </c>
      <c r="K138" s="268">
        <v>2.0219999999999998</v>
      </c>
    </row>
    <row r="139" spans="10:14" s="268" customFormat="1" x14ac:dyDescent="0.3">
      <c r="J139" s="274">
        <v>41925</v>
      </c>
      <c r="K139" s="268">
        <v>1.72</v>
      </c>
    </row>
    <row r="140" spans="10:14" s="268" customFormat="1" x14ac:dyDescent="0.3">
      <c r="J140" s="274">
        <v>43194</v>
      </c>
    </row>
    <row r="141" spans="10:14" s="268" customFormat="1" x14ac:dyDescent="0.3">
      <c r="J141" s="274">
        <v>43374</v>
      </c>
      <c r="K141" s="268">
        <v>1.7458333333333333</v>
      </c>
    </row>
    <row r="142" spans="10:14" s="268" customFormat="1" x14ac:dyDescent="0.3">
      <c r="J142" s="274">
        <f t="shared" ref="J142:J166" si="0">J141+7</f>
        <v>43381</v>
      </c>
      <c r="K142" s="268">
        <v>1.7608333333333333</v>
      </c>
      <c r="M142"/>
      <c r="N142"/>
    </row>
    <row r="143" spans="10:14" x14ac:dyDescent="0.3">
      <c r="J143" s="274">
        <f t="shared" si="0"/>
        <v>43388</v>
      </c>
      <c r="K143" s="268">
        <v>1.7689999999999999</v>
      </c>
    </row>
    <row r="144" spans="10:14" x14ac:dyDescent="0.3">
      <c r="J144" s="274">
        <f t="shared" si="0"/>
        <v>43395</v>
      </c>
      <c r="K144" s="268">
        <v>1.8382083333333332</v>
      </c>
    </row>
    <row r="145" spans="10:11" x14ac:dyDescent="0.3">
      <c r="J145" s="274">
        <f t="shared" si="0"/>
        <v>43402</v>
      </c>
      <c r="K145" s="268">
        <v>1.8402916666666667</v>
      </c>
    </row>
    <row r="146" spans="10:11" x14ac:dyDescent="0.3">
      <c r="J146" s="274">
        <f t="shared" si="0"/>
        <v>43409</v>
      </c>
      <c r="K146" s="268">
        <v>1.8435833333333334</v>
      </c>
    </row>
    <row r="147" spans="10:11" x14ac:dyDescent="0.3">
      <c r="J147" s="274">
        <f t="shared" si="0"/>
        <v>43416</v>
      </c>
      <c r="K147" s="268">
        <v>1.891583333333333</v>
      </c>
    </row>
    <row r="148" spans="10:11" x14ac:dyDescent="0.3">
      <c r="J148" s="274">
        <f t="shared" si="0"/>
        <v>43423</v>
      </c>
      <c r="K148" s="268">
        <v>1.8994583333333332</v>
      </c>
    </row>
    <row r="149" spans="10:11" x14ac:dyDescent="0.3">
      <c r="J149" s="274">
        <f t="shared" si="0"/>
        <v>43430</v>
      </c>
      <c r="K149" s="268">
        <v>1.9015416666666665</v>
      </c>
    </row>
    <row r="150" spans="10:11" x14ac:dyDescent="0.3">
      <c r="J150" s="274">
        <f t="shared" si="0"/>
        <v>43437</v>
      </c>
      <c r="K150" s="268">
        <v>1.9011249999999997</v>
      </c>
    </row>
    <row r="151" spans="10:11" x14ac:dyDescent="0.3">
      <c r="J151" s="274">
        <f t="shared" si="0"/>
        <v>43444</v>
      </c>
      <c r="K151" s="268">
        <v>1.9642083333333329</v>
      </c>
    </row>
    <row r="152" spans="10:11" x14ac:dyDescent="0.3">
      <c r="J152" s="274">
        <f t="shared" si="0"/>
        <v>43451</v>
      </c>
      <c r="K152" s="268">
        <v>1.9622916666666663</v>
      </c>
    </row>
    <row r="153" spans="10:11" x14ac:dyDescent="0.3">
      <c r="J153" s="274">
        <f t="shared" si="0"/>
        <v>43458</v>
      </c>
      <c r="K153" s="268">
        <v>1.9626250000000001</v>
      </c>
    </row>
    <row r="154" spans="10:11" x14ac:dyDescent="0.3">
      <c r="J154" s="274">
        <f t="shared" si="0"/>
        <v>43465</v>
      </c>
      <c r="K154" s="268">
        <v>1.9582916666666665</v>
      </c>
    </row>
    <row r="155" spans="10:11" x14ac:dyDescent="0.3">
      <c r="J155" s="274">
        <f t="shared" si="0"/>
        <v>43472</v>
      </c>
      <c r="K155" s="268">
        <v>1.9885416666666667</v>
      </c>
    </row>
    <row r="156" spans="10:11" x14ac:dyDescent="0.3">
      <c r="J156" s="274">
        <f t="shared" si="0"/>
        <v>43479</v>
      </c>
      <c r="K156" s="268">
        <v>1.9858749999999998</v>
      </c>
    </row>
    <row r="157" spans="10:11" x14ac:dyDescent="0.3">
      <c r="J157" s="274">
        <f t="shared" si="0"/>
        <v>43486</v>
      </c>
      <c r="K157" s="268">
        <v>1.9816249999999995</v>
      </c>
    </row>
    <row r="158" spans="10:11" x14ac:dyDescent="0.3">
      <c r="J158" s="274">
        <f t="shared" si="0"/>
        <v>43493</v>
      </c>
      <c r="K158" s="268">
        <v>1.9798749999999998</v>
      </c>
    </row>
    <row r="159" spans="10:11" x14ac:dyDescent="0.3">
      <c r="J159" s="274">
        <f t="shared" si="0"/>
        <v>43500</v>
      </c>
      <c r="K159" s="268">
        <v>1.9597083333333334</v>
      </c>
    </row>
    <row r="160" spans="10:11" x14ac:dyDescent="0.3">
      <c r="J160" s="274">
        <f t="shared" si="0"/>
        <v>43507</v>
      </c>
      <c r="K160" s="268">
        <v>1.9597083333333334</v>
      </c>
    </row>
    <row r="161" spans="10:11" x14ac:dyDescent="0.3">
      <c r="J161" s="274">
        <f t="shared" si="0"/>
        <v>43514</v>
      </c>
      <c r="K161" s="268">
        <v>1.96875</v>
      </c>
    </row>
    <row r="162" spans="10:11" x14ac:dyDescent="0.3">
      <c r="J162" s="274">
        <f t="shared" si="0"/>
        <v>43521</v>
      </c>
      <c r="K162" s="268">
        <v>1.9872916666666669</v>
      </c>
    </row>
    <row r="163" spans="10:11" x14ac:dyDescent="0.3">
      <c r="J163" s="274">
        <f t="shared" si="0"/>
        <v>43528</v>
      </c>
      <c r="K163" s="268">
        <v>1.9939166666666666</v>
      </c>
    </row>
    <row r="164" spans="10:11" x14ac:dyDescent="0.3">
      <c r="J164" s="274">
        <f t="shared" si="0"/>
        <v>43535</v>
      </c>
      <c r="K164" s="268">
        <v>1.9993333333333334</v>
      </c>
    </row>
    <row r="165" spans="10:11" x14ac:dyDescent="0.3">
      <c r="J165" s="274">
        <f t="shared" si="0"/>
        <v>43542</v>
      </c>
      <c r="K165" s="268">
        <v>2.023541666666667</v>
      </c>
    </row>
    <row r="166" spans="10:11" x14ac:dyDescent="0.3">
      <c r="J166" s="274">
        <f t="shared" si="0"/>
        <v>43549</v>
      </c>
      <c r="K166" s="268">
        <v>2.0299583333333335</v>
      </c>
    </row>
    <row r="167" spans="10:11" x14ac:dyDescent="0.3">
      <c r="J167" s="274">
        <v>43557</v>
      </c>
      <c r="K167" s="268"/>
    </row>
    <row r="168" spans="10:11" x14ac:dyDescent="0.3">
      <c r="J168" s="289">
        <v>43745</v>
      </c>
      <c r="K168" s="287">
        <v>1.42</v>
      </c>
    </row>
    <row r="169" spans="10:11" x14ac:dyDescent="0.3">
      <c r="J169" s="288">
        <v>43752</v>
      </c>
      <c r="K169" s="268">
        <v>1.421</v>
      </c>
    </row>
    <row r="170" spans="10:11" x14ac:dyDescent="0.3">
      <c r="J170" s="288">
        <v>43759</v>
      </c>
      <c r="K170" s="268">
        <v>1.4319999999999999</v>
      </c>
    </row>
    <row r="171" spans="10:11" x14ac:dyDescent="0.3">
      <c r="J171" s="288">
        <v>43766</v>
      </c>
      <c r="K171" s="268">
        <v>1.444</v>
      </c>
    </row>
    <row r="172" spans="10:11" x14ac:dyDescent="0.3">
      <c r="J172" s="288">
        <v>43773</v>
      </c>
      <c r="K172" s="268">
        <v>1.494</v>
      </c>
    </row>
    <row r="173" spans="10:11" x14ac:dyDescent="0.3">
      <c r="J173" s="288">
        <v>43780</v>
      </c>
      <c r="K173" s="268">
        <v>1.5620000000000001</v>
      </c>
    </row>
    <row r="174" spans="10:11" x14ac:dyDescent="0.3">
      <c r="J174" s="288">
        <v>43787</v>
      </c>
      <c r="K174" s="268">
        <v>1.5940000000000001</v>
      </c>
    </row>
    <row r="175" spans="10:11" x14ac:dyDescent="0.3">
      <c r="J175" s="288">
        <v>43794</v>
      </c>
      <c r="K175" s="268">
        <v>1.6</v>
      </c>
    </row>
    <row r="176" spans="10:11" x14ac:dyDescent="0.3">
      <c r="J176" s="288">
        <v>43801</v>
      </c>
      <c r="K176" s="268">
        <v>1.649</v>
      </c>
    </row>
    <row r="177" spans="10:11" x14ac:dyDescent="0.3">
      <c r="J177" s="288">
        <v>43808</v>
      </c>
      <c r="K177" s="268">
        <v>1.6679999999999999</v>
      </c>
    </row>
    <row r="178" spans="10:11" x14ac:dyDescent="0.3">
      <c r="J178" s="288">
        <v>43815</v>
      </c>
      <c r="K178" s="268">
        <v>1.6719999999999999</v>
      </c>
    </row>
    <row r="179" spans="10:11" x14ac:dyDescent="0.3">
      <c r="J179" s="288">
        <v>43822</v>
      </c>
      <c r="K179" s="268">
        <v>1.675</v>
      </c>
    </row>
    <row r="180" spans="10:11" x14ac:dyDescent="0.3">
      <c r="J180" s="288">
        <v>43829</v>
      </c>
      <c r="K180" s="268">
        <v>1.6779999999999999</v>
      </c>
    </row>
    <row r="181" spans="10:11" x14ac:dyDescent="0.3">
      <c r="J181" s="288">
        <v>43836</v>
      </c>
      <c r="K181" s="268">
        <v>1.6830000000000001</v>
      </c>
    </row>
    <row r="182" spans="10:11" x14ac:dyDescent="0.3">
      <c r="J182" s="288">
        <v>43843</v>
      </c>
      <c r="K182" s="268">
        <v>1.681</v>
      </c>
    </row>
    <row r="183" spans="10:11" x14ac:dyDescent="0.3">
      <c r="J183" s="288">
        <v>43850</v>
      </c>
      <c r="K183" s="268">
        <v>1.679</v>
      </c>
    </row>
    <row r="184" spans="10:11" x14ac:dyDescent="0.3">
      <c r="J184" s="288">
        <v>43857</v>
      </c>
      <c r="K184" s="268">
        <v>1.6830000000000001</v>
      </c>
    </row>
    <row r="185" spans="10:11" x14ac:dyDescent="0.3">
      <c r="J185" s="288">
        <v>43864</v>
      </c>
      <c r="K185" s="268">
        <v>1.679</v>
      </c>
    </row>
    <row r="186" spans="10:11" x14ac:dyDescent="0.3">
      <c r="J186" s="288">
        <v>43871</v>
      </c>
      <c r="K186" s="268">
        <v>1.67</v>
      </c>
    </row>
    <row r="187" spans="10:11" x14ac:dyDescent="0.3">
      <c r="J187" s="288">
        <v>43878</v>
      </c>
      <c r="K187" s="268">
        <v>1.665</v>
      </c>
    </row>
    <row r="188" spans="10:11" x14ac:dyDescent="0.3">
      <c r="J188" s="288">
        <v>43885</v>
      </c>
      <c r="K188" s="268">
        <v>1.667</v>
      </c>
    </row>
    <row r="189" spans="10:11" x14ac:dyDescent="0.3">
      <c r="J189" s="288">
        <v>43892</v>
      </c>
      <c r="K189" s="268">
        <v>1.6579999999999999</v>
      </c>
    </row>
    <row r="190" spans="10:11" x14ac:dyDescent="0.3">
      <c r="J190" s="288">
        <v>43899</v>
      </c>
      <c r="K190" s="268">
        <v>1.643</v>
      </c>
    </row>
    <row r="191" spans="10:11" x14ac:dyDescent="0.3">
      <c r="J191" s="288">
        <v>43906</v>
      </c>
      <c r="K191" s="268">
        <v>1.6419999999999999</v>
      </c>
    </row>
    <row r="192" spans="10:11" x14ac:dyDescent="0.3">
      <c r="J192" s="288">
        <v>43913</v>
      </c>
      <c r="K192" s="268">
        <v>1.64</v>
      </c>
    </row>
    <row r="193" spans="10:11" x14ac:dyDescent="0.3">
      <c r="J193" s="288">
        <v>43920</v>
      </c>
      <c r="K193" s="268">
        <v>1.6120000000000001</v>
      </c>
    </row>
    <row r="194" spans="10:11" x14ac:dyDescent="0.3">
      <c r="J194" s="288">
        <v>43927</v>
      </c>
      <c r="K194" s="268"/>
    </row>
    <row r="195" spans="10:11" x14ac:dyDescent="0.3">
      <c r="J195" s="288">
        <v>43934</v>
      </c>
      <c r="K195" s="268"/>
    </row>
    <row r="196" spans="10:11" x14ac:dyDescent="0.3">
      <c r="J196" s="288">
        <v>43941</v>
      </c>
      <c r="K196" s="268"/>
    </row>
    <row r="197" spans="10:11" x14ac:dyDescent="0.3">
      <c r="J197" s="288">
        <v>43948</v>
      </c>
      <c r="K197" s="268"/>
    </row>
    <row r="198" spans="10:11" x14ac:dyDescent="0.3">
      <c r="J198" s="288">
        <v>43955</v>
      </c>
      <c r="K198" s="268"/>
    </row>
    <row r="199" spans="10:11" x14ac:dyDescent="0.3">
      <c r="J199" s="288">
        <v>43962</v>
      </c>
      <c r="K199" s="268"/>
    </row>
    <row r="200" spans="10:11" x14ac:dyDescent="0.3">
      <c r="J200" s="288">
        <v>43969</v>
      </c>
      <c r="K200" s="268"/>
    </row>
    <row r="201" spans="10:11" x14ac:dyDescent="0.3">
      <c r="J201" s="288">
        <v>43976</v>
      </c>
      <c r="K201" s="268"/>
    </row>
    <row r="202" spans="10:11" x14ac:dyDescent="0.3">
      <c r="J202" s="288">
        <v>43983</v>
      </c>
      <c r="K202" s="268"/>
    </row>
    <row r="203" spans="10:11" x14ac:dyDescent="0.3">
      <c r="J203" s="288">
        <v>43990</v>
      </c>
      <c r="K203" s="268"/>
    </row>
    <row r="204" spans="10:11" x14ac:dyDescent="0.3">
      <c r="J204" s="288">
        <v>43997</v>
      </c>
      <c r="K204" s="268"/>
    </row>
    <row r="205" spans="10:11" x14ac:dyDescent="0.3">
      <c r="J205" s="288">
        <v>44004</v>
      </c>
      <c r="K205" s="268"/>
    </row>
    <row r="206" spans="10:11" x14ac:dyDescent="0.3">
      <c r="J206" s="288">
        <v>44011</v>
      </c>
      <c r="K206" s="268"/>
    </row>
    <row r="207" spans="10:11" x14ac:dyDescent="0.3">
      <c r="J207" s="288">
        <v>44018</v>
      </c>
      <c r="K207" s="268"/>
    </row>
    <row r="208" spans="10:11" x14ac:dyDescent="0.3">
      <c r="J208" s="288">
        <v>44025</v>
      </c>
      <c r="K208" s="268"/>
    </row>
    <row r="209" spans="10:11" x14ac:dyDescent="0.3">
      <c r="J209" s="288">
        <v>44032</v>
      </c>
      <c r="K209" s="268"/>
    </row>
    <row r="210" spans="10:11" x14ac:dyDescent="0.3">
      <c r="J210" s="288">
        <v>44039</v>
      </c>
      <c r="K210" s="268"/>
    </row>
    <row r="211" spans="10:11" x14ac:dyDescent="0.3">
      <c r="J211" s="288">
        <v>44046</v>
      </c>
      <c r="K211" s="268"/>
    </row>
    <row r="212" spans="10:11" x14ac:dyDescent="0.3">
      <c r="J212" s="288">
        <v>44053</v>
      </c>
      <c r="K212" s="268"/>
    </row>
    <row r="213" spans="10:11" x14ac:dyDescent="0.3">
      <c r="J213" s="288">
        <v>44060</v>
      </c>
      <c r="K213" s="268"/>
    </row>
    <row r="214" spans="10:11" x14ac:dyDescent="0.3">
      <c r="J214" s="288">
        <v>44067</v>
      </c>
      <c r="K214" s="268"/>
    </row>
    <row r="215" spans="10:11" x14ac:dyDescent="0.3">
      <c r="J215" s="288">
        <v>44074</v>
      </c>
      <c r="K215" s="268"/>
    </row>
    <row r="216" spans="10:11" x14ac:dyDescent="0.3">
      <c r="J216" s="288">
        <v>44081</v>
      </c>
      <c r="K216" s="268">
        <v>1.3919999999999999</v>
      </c>
    </row>
    <row r="217" spans="10:11" x14ac:dyDescent="0.3">
      <c r="J217" s="288">
        <v>44088</v>
      </c>
      <c r="K217" s="268"/>
    </row>
    <row r="218" spans="10:11" x14ac:dyDescent="0.3">
      <c r="J218" s="288">
        <v>44095</v>
      </c>
      <c r="K218" s="268"/>
    </row>
    <row r="219" spans="10:11" x14ac:dyDescent="0.3">
      <c r="J219" s="288">
        <v>44102</v>
      </c>
      <c r="K219" s="268"/>
    </row>
    <row r="220" spans="10:11" x14ac:dyDescent="0.3">
      <c r="J220" s="288">
        <v>44109</v>
      </c>
      <c r="K220" s="268"/>
    </row>
    <row r="221" spans="10:11" x14ac:dyDescent="0.3">
      <c r="J221" s="322">
        <v>44116</v>
      </c>
      <c r="K221" s="268">
        <v>1.391</v>
      </c>
    </row>
    <row r="222" spans="10:11" x14ac:dyDescent="0.3">
      <c r="J222" s="322">
        <v>44123</v>
      </c>
      <c r="K222" s="268">
        <v>1.3839999999999999</v>
      </c>
    </row>
    <row r="223" spans="10:11" x14ac:dyDescent="0.3">
      <c r="J223" s="322">
        <v>44130</v>
      </c>
      <c r="K223" s="268">
        <v>1.393</v>
      </c>
    </row>
    <row r="224" spans="10:11" x14ac:dyDescent="0.3">
      <c r="J224" s="322">
        <v>44137</v>
      </c>
      <c r="K224" s="268">
        <v>1.407</v>
      </c>
    </row>
    <row r="225" spans="10:11" x14ac:dyDescent="0.3">
      <c r="J225" s="322">
        <v>44144</v>
      </c>
      <c r="K225" s="268">
        <v>1.4219999999999999</v>
      </c>
    </row>
    <row r="226" spans="10:11" x14ac:dyDescent="0.3">
      <c r="J226" s="322">
        <v>44151</v>
      </c>
      <c r="K226" s="268">
        <v>1.5149999999999999</v>
      </c>
    </row>
    <row r="227" spans="10:11" x14ac:dyDescent="0.3">
      <c r="J227" s="322">
        <v>44158</v>
      </c>
      <c r="K227" s="268">
        <v>1.524</v>
      </c>
    </row>
    <row r="228" spans="10:11" x14ac:dyDescent="0.3">
      <c r="J228" s="322">
        <v>44165</v>
      </c>
      <c r="K228" s="268">
        <v>1.536</v>
      </c>
    </row>
    <row r="229" spans="10:11" x14ac:dyDescent="0.3">
      <c r="J229" s="322">
        <v>44172</v>
      </c>
      <c r="K229" s="268">
        <v>1.488</v>
      </c>
    </row>
    <row r="230" spans="10:11" x14ac:dyDescent="0.3">
      <c r="J230" s="322">
        <v>44179</v>
      </c>
      <c r="K230" s="268">
        <v>1.5</v>
      </c>
    </row>
    <row r="231" spans="10:11" x14ac:dyDescent="0.3">
      <c r="J231" s="322">
        <v>44186</v>
      </c>
      <c r="K231" s="268">
        <v>1.5049999999999999</v>
      </c>
    </row>
    <row r="232" spans="10:11" x14ac:dyDescent="0.3">
      <c r="J232" s="322">
        <v>44193</v>
      </c>
      <c r="K232" s="268">
        <v>1.512</v>
      </c>
    </row>
    <row r="233" spans="10:11" x14ac:dyDescent="0.3">
      <c r="J233" s="322">
        <v>44200</v>
      </c>
      <c r="K233" s="268">
        <v>1.556</v>
      </c>
    </row>
    <row r="234" spans="10:11" x14ac:dyDescent="0.3">
      <c r="J234" s="322">
        <v>44207</v>
      </c>
      <c r="K234" s="268">
        <v>1.6579999999999999</v>
      </c>
    </row>
    <row r="235" spans="10:11" x14ac:dyDescent="0.3">
      <c r="J235" s="322">
        <v>44214</v>
      </c>
      <c r="K235" s="268">
        <v>1.7030000000000001</v>
      </c>
    </row>
    <row r="236" spans="10:11" x14ac:dyDescent="0.3">
      <c r="J236" s="322">
        <v>44221</v>
      </c>
      <c r="K236" s="268">
        <v>1.718</v>
      </c>
    </row>
    <row r="237" spans="10:11" x14ac:dyDescent="0.3">
      <c r="J237" s="322">
        <v>44228</v>
      </c>
      <c r="K237" s="268">
        <v>1.7090000000000001</v>
      </c>
    </row>
    <row r="238" spans="10:11" x14ac:dyDescent="0.3">
      <c r="J238" s="322">
        <v>44235</v>
      </c>
      <c r="K238" s="268">
        <v>1.7729999999999999</v>
      </c>
    </row>
    <row r="239" spans="10:11" x14ac:dyDescent="0.3">
      <c r="J239" s="322">
        <v>44242</v>
      </c>
      <c r="K239" s="268">
        <v>1.851</v>
      </c>
    </row>
    <row r="240" spans="10:11" x14ac:dyDescent="0.3">
      <c r="J240" s="322">
        <v>44249</v>
      </c>
      <c r="K240" s="268">
        <v>2.0379999999999998</v>
      </c>
    </row>
    <row r="241" spans="10:11" x14ac:dyDescent="0.3">
      <c r="J241" s="322">
        <v>44256</v>
      </c>
      <c r="K241" s="268">
        <v>2.085</v>
      </c>
    </row>
    <row r="242" spans="10:11" x14ac:dyDescent="0.3">
      <c r="J242" s="322">
        <v>44263</v>
      </c>
      <c r="K242" s="268">
        <v>2.0310000000000001</v>
      </c>
    </row>
    <row r="243" spans="10:11" x14ac:dyDescent="0.3">
      <c r="J243" s="322">
        <v>44270</v>
      </c>
      <c r="K243" s="268">
        <v>1.988</v>
      </c>
    </row>
    <row r="244" spans="10:11" x14ac:dyDescent="0.3">
      <c r="J244" s="322">
        <v>44277</v>
      </c>
      <c r="K244" s="268">
        <v>1.9159999999999999</v>
      </c>
    </row>
    <row r="245" spans="10:11" x14ac:dyDescent="0.3">
      <c r="J245" s="322">
        <v>44284</v>
      </c>
      <c r="K245" s="268">
        <v>1.89</v>
      </c>
    </row>
    <row r="246" spans="10:11" x14ac:dyDescent="0.3">
      <c r="J246" s="322">
        <v>44291</v>
      </c>
      <c r="K246" s="268"/>
    </row>
    <row r="247" spans="10:11" x14ac:dyDescent="0.3">
      <c r="J247" s="322">
        <v>44298</v>
      </c>
      <c r="K247" s="268"/>
    </row>
    <row r="248" spans="10:11" x14ac:dyDescent="0.3">
      <c r="J248" s="322">
        <v>44305</v>
      </c>
      <c r="K248" s="268"/>
    </row>
    <row r="249" spans="10:11" x14ac:dyDescent="0.3">
      <c r="J249" s="322">
        <v>44312</v>
      </c>
      <c r="K249" s="268"/>
    </row>
    <row r="250" spans="10:11" x14ac:dyDescent="0.3">
      <c r="J250" s="322">
        <v>44319</v>
      </c>
      <c r="K250" s="268"/>
    </row>
    <row r="251" spans="10:11" x14ac:dyDescent="0.3">
      <c r="J251" s="322">
        <v>44326</v>
      </c>
      <c r="K251" s="268"/>
    </row>
    <row r="252" spans="10:11" x14ac:dyDescent="0.3">
      <c r="J252" s="322">
        <v>44333</v>
      </c>
      <c r="K252" s="268"/>
    </row>
    <row r="253" spans="10:11" x14ac:dyDescent="0.3">
      <c r="J253" s="322">
        <v>44340</v>
      </c>
      <c r="K253" s="268"/>
    </row>
    <row r="254" spans="10:11" x14ac:dyDescent="0.3">
      <c r="J254" s="322">
        <v>44347</v>
      </c>
      <c r="K254" s="268"/>
    </row>
    <row r="255" spans="10:11" x14ac:dyDescent="0.3">
      <c r="J255" s="322">
        <v>44354</v>
      </c>
      <c r="K255" s="268"/>
    </row>
    <row r="256" spans="10:11" x14ac:dyDescent="0.3">
      <c r="J256" s="322">
        <v>44361</v>
      </c>
      <c r="K256" s="268"/>
    </row>
    <row r="257" spans="10:11" x14ac:dyDescent="0.3">
      <c r="J257" s="322">
        <v>44368</v>
      </c>
      <c r="K257" s="268"/>
    </row>
    <row r="258" spans="10:11" x14ac:dyDescent="0.3">
      <c r="J258" s="322">
        <v>44375</v>
      </c>
      <c r="K258" s="268"/>
    </row>
    <row r="259" spans="10:11" x14ac:dyDescent="0.3">
      <c r="J259" s="322">
        <v>44382</v>
      </c>
      <c r="K259" s="268"/>
    </row>
    <row r="260" spans="10:11" x14ac:dyDescent="0.3">
      <c r="J260" s="322">
        <v>44389</v>
      </c>
      <c r="K260" s="268"/>
    </row>
    <row r="261" spans="10:11" x14ac:dyDescent="0.3">
      <c r="J261" s="322">
        <v>44396</v>
      </c>
      <c r="K261" s="268"/>
    </row>
    <row r="262" spans="10:11" x14ac:dyDescent="0.3">
      <c r="J262" s="322">
        <v>44403</v>
      </c>
      <c r="K262" s="268"/>
    </row>
    <row r="263" spans="10:11" x14ac:dyDescent="0.3">
      <c r="J263" s="322">
        <v>44410</v>
      </c>
      <c r="K263" s="268"/>
    </row>
    <row r="264" spans="10:11" x14ac:dyDescent="0.3">
      <c r="J264" s="322">
        <v>44417</v>
      </c>
      <c r="K264" s="268"/>
    </row>
    <row r="265" spans="10:11" x14ac:dyDescent="0.3">
      <c r="J265" s="322">
        <v>44424</v>
      </c>
      <c r="K265" s="268"/>
    </row>
    <row r="266" spans="10:11" x14ac:dyDescent="0.3">
      <c r="J266" s="322">
        <v>44431</v>
      </c>
      <c r="K266" s="268"/>
    </row>
    <row r="267" spans="10:11" x14ac:dyDescent="0.3">
      <c r="J267" s="322">
        <v>44438</v>
      </c>
      <c r="K267" s="268"/>
    </row>
    <row r="268" spans="10:11" x14ac:dyDescent="0.3">
      <c r="J268" s="322">
        <v>44445</v>
      </c>
      <c r="K268" s="268"/>
    </row>
    <row r="269" spans="10:11" x14ac:dyDescent="0.3">
      <c r="J269" s="322">
        <v>44452</v>
      </c>
      <c r="K269" s="268"/>
    </row>
    <row r="270" spans="10:11" x14ac:dyDescent="0.3">
      <c r="J270" s="322">
        <v>44459</v>
      </c>
      <c r="K270" s="268"/>
    </row>
    <row r="271" spans="10:11" x14ac:dyDescent="0.3">
      <c r="J271" s="322">
        <v>44466</v>
      </c>
      <c r="K271" s="268"/>
    </row>
    <row r="272" spans="10:11" x14ac:dyDescent="0.3">
      <c r="J272" s="322">
        <v>44473</v>
      </c>
      <c r="K272" s="268">
        <v>2.0449999999999999</v>
      </c>
    </row>
    <row r="273" spans="10:11" x14ac:dyDescent="0.3">
      <c r="J273" s="322">
        <v>44480</v>
      </c>
      <c r="K273" s="268">
        <v>2.101</v>
      </c>
    </row>
    <row r="274" spans="10:11" x14ac:dyDescent="0.3">
      <c r="J274" s="322">
        <v>44487</v>
      </c>
      <c r="K274" s="268">
        <v>2.1160000000000001</v>
      </c>
    </row>
    <row r="275" spans="10:11" x14ac:dyDescent="0.3">
      <c r="J275" s="322">
        <v>44494</v>
      </c>
      <c r="K275" s="268">
        <v>2.1320000000000001</v>
      </c>
    </row>
    <row r="276" spans="10:11" x14ac:dyDescent="0.3">
      <c r="J276" s="322">
        <v>44501</v>
      </c>
      <c r="K276" s="268">
        <v>2.2189999999999999</v>
      </c>
    </row>
    <row r="277" spans="10:11" x14ac:dyDescent="0.3">
      <c r="J277" s="322">
        <v>44508</v>
      </c>
      <c r="K277" s="268">
        <v>2.226</v>
      </c>
    </row>
    <row r="278" spans="10:11" x14ac:dyDescent="0.3">
      <c r="J278" s="322">
        <v>44515</v>
      </c>
      <c r="K278" s="268">
        <v>2.2509999999999999</v>
      </c>
    </row>
    <row r="279" spans="10:11" x14ac:dyDescent="0.3">
      <c r="J279" s="322">
        <v>44522</v>
      </c>
      <c r="K279" s="268">
        <v>2.2389999999999999</v>
      </c>
    </row>
    <row r="280" spans="10:11" x14ac:dyDescent="0.3">
      <c r="J280" s="322">
        <v>44529</v>
      </c>
      <c r="K280" s="268">
        <v>2.2349999999999999</v>
      </c>
    </row>
    <row r="281" spans="10:11" x14ac:dyDescent="0.3">
      <c r="J281" s="322">
        <v>44536</v>
      </c>
      <c r="K281" s="268">
        <v>2.2410000000000001</v>
      </c>
    </row>
    <row r="282" spans="10:11" x14ac:dyDescent="0.3">
      <c r="J282" s="322">
        <v>44543</v>
      </c>
      <c r="K282" s="268">
        <v>2.242</v>
      </c>
    </row>
    <row r="283" spans="10:11" x14ac:dyDescent="0.3">
      <c r="J283" s="322">
        <v>44550</v>
      </c>
      <c r="K283" s="268">
        <v>2.2490000000000001</v>
      </c>
    </row>
    <row r="284" spans="10:11" x14ac:dyDescent="0.3">
      <c r="J284" s="322">
        <v>44557</v>
      </c>
      <c r="K284" s="268">
        <v>2.27</v>
      </c>
    </row>
    <row r="285" spans="10:11" x14ac:dyDescent="0.3">
      <c r="J285" s="322">
        <v>44564</v>
      </c>
      <c r="K285" s="268">
        <v>2.286</v>
      </c>
    </row>
    <row r="286" spans="10:11" x14ac:dyDescent="0.3">
      <c r="J286" s="322">
        <v>44571</v>
      </c>
      <c r="K286" s="268">
        <v>2.2989999999999999</v>
      </c>
    </row>
    <row r="287" spans="10:11" x14ac:dyDescent="0.3">
      <c r="J287" s="322">
        <v>44578</v>
      </c>
      <c r="K287" s="268">
        <v>2.302</v>
      </c>
    </row>
    <row r="288" spans="10:11" x14ac:dyDescent="0.3">
      <c r="J288" s="322">
        <v>44585</v>
      </c>
      <c r="K288" s="268">
        <v>2.3119999999999998</v>
      </c>
    </row>
    <row r="289" spans="10:11" x14ac:dyDescent="0.3">
      <c r="J289" s="322">
        <v>44592</v>
      </c>
      <c r="K289" s="268">
        <v>2.3130000000000002</v>
      </c>
    </row>
    <row r="290" spans="10:11" x14ac:dyDescent="0.3">
      <c r="J290" s="322">
        <v>44599</v>
      </c>
      <c r="K290" s="268">
        <v>2.423</v>
      </c>
    </row>
    <row r="291" spans="10:11" x14ac:dyDescent="0.3">
      <c r="J291" s="322">
        <v>44606</v>
      </c>
      <c r="K291" s="268">
        <v>2.4359999999999999</v>
      </c>
    </row>
    <row r="292" spans="10:11" x14ac:dyDescent="0.3">
      <c r="J292" s="322">
        <v>44613</v>
      </c>
      <c r="K292" s="268">
        <v>2.4319999999999999</v>
      </c>
    </row>
    <row r="293" spans="10:11" x14ac:dyDescent="0.3">
      <c r="J293" s="322">
        <v>44620</v>
      </c>
      <c r="K293" s="268">
        <v>2.4409999999999998</v>
      </c>
    </row>
    <row r="294" spans="10:11" x14ac:dyDescent="0.3">
      <c r="J294" s="322">
        <v>44627</v>
      </c>
      <c r="K294" s="268">
        <v>2.4849999999999999</v>
      </c>
    </row>
    <row r="295" spans="10:11" x14ac:dyDescent="0.3">
      <c r="J295" s="322">
        <v>44634</v>
      </c>
      <c r="K295" s="268">
        <v>2.5139999999999998</v>
      </c>
    </row>
    <row r="296" spans="10:11" x14ac:dyDescent="0.3">
      <c r="J296" s="322">
        <v>44641</v>
      </c>
      <c r="K296" s="268">
        <v>2.5009999999999999</v>
      </c>
    </row>
    <row r="297" spans="10:11" x14ac:dyDescent="0.3">
      <c r="J297" s="322">
        <v>44648</v>
      </c>
      <c r="K297" s="268">
        <v>2.492</v>
      </c>
    </row>
    <row r="298" spans="10:11" x14ac:dyDescent="0.3">
      <c r="J298" s="322">
        <v>44655</v>
      </c>
      <c r="K298" s="268"/>
    </row>
    <row r="299" spans="10:11" x14ac:dyDescent="0.3">
      <c r="J299" s="322">
        <v>44662</v>
      </c>
      <c r="K299" s="268"/>
    </row>
    <row r="300" spans="10:11" x14ac:dyDescent="0.3">
      <c r="J300" s="322">
        <v>44669</v>
      </c>
      <c r="K300" s="268"/>
    </row>
    <row r="301" spans="10:11" x14ac:dyDescent="0.3">
      <c r="J301" s="322">
        <v>44676</v>
      </c>
      <c r="K301" s="268"/>
    </row>
    <row r="302" spans="10:11" x14ac:dyDescent="0.3">
      <c r="J302" s="322">
        <v>44683</v>
      </c>
      <c r="K302" s="268"/>
    </row>
    <row r="303" spans="10:11" x14ac:dyDescent="0.3">
      <c r="J303" s="322">
        <v>44690</v>
      </c>
      <c r="K303" s="268"/>
    </row>
    <row r="304" spans="10:11" x14ac:dyDescent="0.3">
      <c r="J304" s="322">
        <v>44697</v>
      </c>
      <c r="K304" s="268"/>
    </row>
    <row r="305" spans="10:11" x14ac:dyDescent="0.3">
      <c r="J305" s="322">
        <v>44704</v>
      </c>
      <c r="K305" s="268"/>
    </row>
    <row r="306" spans="10:11" x14ac:dyDescent="0.3">
      <c r="J306" s="322">
        <v>44711</v>
      </c>
      <c r="K306" s="268"/>
    </row>
    <row r="307" spans="10:11" x14ac:dyDescent="0.3">
      <c r="J307" s="322">
        <v>44718</v>
      </c>
      <c r="K307" s="268"/>
    </row>
    <row r="308" spans="10:11" x14ac:dyDescent="0.3">
      <c r="J308" s="322">
        <v>44725</v>
      </c>
      <c r="K308" s="268"/>
    </row>
    <row r="309" spans="10:11" x14ac:dyDescent="0.3">
      <c r="J309" s="322">
        <v>44732</v>
      </c>
      <c r="K309" s="268"/>
    </row>
    <row r="310" spans="10:11" x14ac:dyDescent="0.3">
      <c r="J310" s="322">
        <v>44739</v>
      </c>
      <c r="K310" s="268"/>
    </row>
    <row r="311" spans="10:11" x14ac:dyDescent="0.3">
      <c r="J311" s="322">
        <v>44746</v>
      </c>
      <c r="K311" s="268"/>
    </row>
    <row r="312" spans="10:11" x14ac:dyDescent="0.3">
      <c r="J312" s="322">
        <v>44753</v>
      </c>
      <c r="K312" s="268"/>
    </row>
    <row r="313" spans="10:11" x14ac:dyDescent="0.3">
      <c r="J313" s="322">
        <v>44760</v>
      </c>
      <c r="K313" s="268"/>
    </row>
    <row r="314" spans="10:11" x14ac:dyDescent="0.3">
      <c r="J314" s="322">
        <v>44767</v>
      </c>
      <c r="K314" s="268"/>
    </row>
    <row r="315" spans="10:11" x14ac:dyDescent="0.3">
      <c r="J315" s="322">
        <v>44774</v>
      </c>
      <c r="K315" s="268"/>
    </row>
    <row r="316" spans="10:11" x14ac:dyDescent="0.3">
      <c r="J316" s="322">
        <v>44781</v>
      </c>
      <c r="K316" s="268"/>
    </row>
    <row r="317" spans="10:11" x14ac:dyDescent="0.3">
      <c r="J317" s="322">
        <v>44788</v>
      </c>
      <c r="K317" s="268"/>
    </row>
    <row r="318" spans="10:11" x14ac:dyDescent="0.3">
      <c r="J318" s="322">
        <v>44795</v>
      </c>
      <c r="K318" s="268"/>
    </row>
    <row r="319" spans="10:11" x14ac:dyDescent="0.3">
      <c r="J319" s="322">
        <v>44802</v>
      </c>
      <c r="K319" s="268"/>
    </row>
    <row r="320" spans="10:11" x14ac:dyDescent="0.3">
      <c r="J320" s="322">
        <v>44809</v>
      </c>
      <c r="K320" s="268"/>
    </row>
    <row r="321" spans="10:11" x14ac:dyDescent="0.3">
      <c r="J321" s="322">
        <v>44816</v>
      </c>
      <c r="K321" s="268"/>
    </row>
    <row r="322" spans="10:11" x14ac:dyDescent="0.3">
      <c r="J322" s="322">
        <v>44823</v>
      </c>
      <c r="K322" s="268"/>
    </row>
    <row r="323" spans="10:11" x14ac:dyDescent="0.3">
      <c r="J323" s="322">
        <v>44830</v>
      </c>
      <c r="K323" s="268"/>
    </row>
    <row r="324" spans="10:11" x14ac:dyDescent="0.3">
      <c r="J324" s="322">
        <v>44837</v>
      </c>
      <c r="K324" s="268">
        <v>2.2679999999999998</v>
      </c>
    </row>
    <row r="325" spans="10:11" x14ac:dyDescent="0.3">
      <c r="J325" s="322">
        <v>44844</v>
      </c>
      <c r="K325">
        <v>2.3140000000000001</v>
      </c>
    </row>
    <row r="326" spans="10:11" x14ac:dyDescent="0.3">
      <c r="J326" s="322">
        <v>44851</v>
      </c>
      <c r="K326">
        <v>2.335</v>
      </c>
    </row>
    <row r="327" spans="10:11" x14ac:dyDescent="0.3">
      <c r="J327" s="322">
        <v>44858</v>
      </c>
      <c r="K327" s="268">
        <v>2.3290000000000002</v>
      </c>
    </row>
    <row r="328" spans="10:11" x14ac:dyDescent="0.3">
      <c r="J328" s="322">
        <v>44865</v>
      </c>
      <c r="K328" s="268">
        <v>2.3359999999999999</v>
      </c>
    </row>
    <row r="329" spans="10:11" x14ac:dyDescent="0.3">
      <c r="J329" s="322">
        <v>44872</v>
      </c>
      <c r="K329" s="268">
        <v>2.3490000000000002</v>
      </c>
    </row>
    <row r="330" spans="10:11" x14ac:dyDescent="0.3">
      <c r="J330" s="322">
        <v>44879</v>
      </c>
      <c r="K330" s="268">
        <v>2.2869999999999999</v>
      </c>
    </row>
    <row r="331" spans="10:11" x14ac:dyDescent="0.3">
      <c r="J331" s="322">
        <v>44886</v>
      </c>
      <c r="K331" s="268">
        <v>2.2850000000000001</v>
      </c>
    </row>
    <row r="332" spans="10:11" x14ac:dyDescent="0.3">
      <c r="J332" s="322">
        <v>44893</v>
      </c>
      <c r="K332" s="268">
        <v>2.2879999999999998</v>
      </c>
    </row>
    <row r="333" spans="10:11" x14ac:dyDescent="0.3">
      <c r="J333" s="322">
        <v>44900</v>
      </c>
      <c r="K333" s="268">
        <v>2.319</v>
      </c>
    </row>
    <row r="334" spans="10:11" x14ac:dyDescent="0.3">
      <c r="J334" s="322">
        <v>44907</v>
      </c>
      <c r="K334" s="268">
        <v>2.3119999999999998</v>
      </c>
    </row>
    <row r="335" spans="10:11" x14ac:dyDescent="0.3">
      <c r="J335" s="322">
        <v>44914</v>
      </c>
      <c r="K335" s="268">
        <v>2.3140000000000001</v>
      </c>
    </row>
    <row r="336" spans="10:11" x14ac:dyDescent="0.3">
      <c r="J336" s="322">
        <v>44921</v>
      </c>
      <c r="K336" s="268">
        <v>2.3079999999999998</v>
      </c>
    </row>
    <row r="337" spans="10:11" x14ac:dyDescent="0.3">
      <c r="J337" s="322">
        <v>44928</v>
      </c>
      <c r="K337" s="268">
        <v>2.4489999999999998</v>
      </c>
    </row>
    <row r="338" spans="10:11" x14ac:dyDescent="0.3">
      <c r="J338" s="322">
        <v>44935</v>
      </c>
      <c r="K338" s="268">
        <v>2.4249999999999998</v>
      </c>
    </row>
    <row r="339" spans="10:11" x14ac:dyDescent="0.3">
      <c r="J339" s="322">
        <v>44942</v>
      </c>
      <c r="K339" s="268">
        <v>2.4329999999999998</v>
      </c>
    </row>
    <row r="340" spans="10:11" x14ac:dyDescent="0.3">
      <c r="J340" s="322">
        <v>44949</v>
      </c>
      <c r="K340" s="268">
        <v>2.431</v>
      </c>
    </row>
    <row r="341" spans="10:11" x14ac:dyDescent="0.3">
      <c r="J341" s="322">
        <v>44956</v>
      </c>
      <c r="K341" s="268">
        <v>2.407</v>
      </c>
    </row>
    <row r="342" spans="10:11" x14ac:dyDescent="0.3">
      <c r="J342" s="322">
        <v>44963</v>
      </c>
      <c r="K342" s="268">
        <v>2.4079999999999999</v>
      </c>
    </row>
    <row r="343" spans="10:11" x14ac:dyDescent="0.3">
      <c r="J343" s="322">
        <v>44970</v>
      </c>
      <c r="K343" s="268">
        <v>2.4390000000000001</v>
      </c>
    </row>
    <row r="344" spans="10:11" x14ac:dyDescent="0.3">
      <c r="J344" s="322">
        <v>44977</v>
      </c>
      <c r="K344" s="268">
        <v>2.4340000000000002</v>
      </c>
    </row>
    <row r="345" spans="10:11" x14ac:dyDescent="0.3">
      <c r="J345" s="322">
        <v>44984</v>
      </c>
      <c r="K345" s="268">
        <v>2.4350000000000001</v>
      </c>
    </row>
    <row r="346" spans="10:11" x14ac:dyDescent="0.3">
      <c r="J346" s="322">
        <v>44991</v>
      </c>
      <c r="K346" s="268">
        <v>2.4620000000000002</v>
      </c>
    </row>
    <row r="347" spans="10:11" x14ac:dyDescent="0.3">
      <c r="J347" s="322">
        <v>44998</v>
      </c>
      <c r="K347" s="268">
        <v>2.4260000000000002</v>
      </c>
    </row>
    <row r="348" spans="10:11" x14ac:dyDescent="0.3">
      <c r="J348" s="322">
        <v>45005</v>
      </c>
      <c r="K348" s="268">
        <v>2.4169999999999998</v>
      </c>
    </row>
    <row r="349" spans="10:11" x14ac:dyDescent="0.3">
      <c r="J349" s="322">
        <v>45012</v>
      </c>
      <c r="K349" s="268">
        <v>2.419</v>
      </c>
    </row>
    <row r="350" spans="10:11" x14ac:dyDescent="0.3">
      <c r="J350" s="322">
        <v>45019</v>
      </c>
      <c r="K350" s="268"/>
    </row>
    <row r="351" spans="10:11" x14ac:dyDescent="0.3">
      <c r="J351" s="322">
        <v>45026</v>
      </c>
      <c r="K351" s="268"/>
    </row>
    <row r="352" spans="10:11" x14ac:dyDescent="0.3">
      <c r="J352" s="322">
        <v>45033</v>
      </c>
      <c r="K352" s="268"/>
    </row>
    <row r="353" spans="10:11" x14ac:dyDescent="0.3">
      <c r="J353" s="322">
        <v>45040</v>
      </c>
      <c r="K353" s="268"/>
    </row>
    <row r="354" spans="10:11" x14ac:dyDescent="0.3">
      <c r="J354" s="322">
        <v>45047</v>
      </c>
      <c r="K354" s="268"/>
    </row>
    <row r="355" spans="10:11" x14ac:dyDescent="0.3">
      <c r="J355" s="322">
        <v>45054</v>
      </c>
      <c r="K355" s="268"/>
    </row>
    <row r="356" spans="10:11" x14ac:dyDescent="0.3">
      <c r="J356" s="322">
        <v>45061</v>
      </c>
      <c r="K356" s="268"/>
    </row>
    <row r="357" spans="10:11" x14ac:dyDescent="0.3">
      <c r="J357" s="322">
        <v>45068</v>
      </c>
      <c r="K357" s="268"/>
    </row>
    <row r="358" spans="10:11" x14ac:dyDescent="0.3">
      <c r="J358" s="322">
        <v>45075</v>
      </c>
      <c r="K358" s="268"/>
    </row>
    <row r="359" spans="10:11" x14ac:dyDescent="0.3">
      <c r="J359" s="322">
        <v>45082</v>
      </c>
      <c r="K359" s="268"/>
    </row>
    <row r="360" spans="10:11" x14ac:dyDescent="0.3">
      <c r="J360" s="322">
        <v>45089</v>
      </c>
      <c r="K360" s="268"/>
    </row>
    <row r="361" spans="10:11" x14ac:dyDescent="0.3">
      <c r="J361" s="322">
        <v>45096</v>
      </c>
      <c r="K361" s="268"/>
    </row>
    <row r="362" spans="10:11" x14ac:dyDescent="0.3">
      <c r="J362" s="322">
        <v>45103</v>
      </c>
      <c r="K362" s="268"/>
    </row>
    <row r="363" spans="10:11" x14ac:dyDescent="0.3">
      <c r="J363" s="322">
        <v>45110</v>
      </c>
      <c r="K363" s="268"/>
    </row>
    <row r="364" spans="10:11" x14ac:dyDescent="0.3">
      <c r="J364" s="322">
        <v>45117</v>
      </c>
      <c r="K364" s="268"/>
    </row>
    <row r="365" spans="10:11" x14ac:dyDescent="0.3">
      <c r="J365" s="322">
        <v>45124</v>
      </c>
      <c r="K365" s="268"/>
    </row>
    <row r="366" spans="10:11" x14ac:dyDescent="0.3">
      <c r="J366" s="322">
        <v>45131</v>
      </c>
      <c r="K366" s="268"/>
    </row>
    <row r="367" spans="10:11" x14ac:dyDescent="0.3">
      <c r="J367" s="322">
        <v>45138</v>
      </c>
      <c r="K367" s="268"/>
    </row>
    <row r="368" spans="10:11" x14ac:dyDescent="0.3">
      <c r="J368" s="322">
        <v>45145</v>
      </c>
      <c r="K368" s="268"/>
    </row>
    <row r="369" spans="10:11" x14ac:dyDescent="0.3">
      <c r="J369" s="322">
        <v>45152</v>
      </c>
      <c r="K369" s="268"/>
    </row>
    <row r="370" spans="10:11" x14ac:dyDescent="0.3">
      <c r="J370" s="322">
        <v>45159</v>
      </c>
      <c r="K370" s="268"/>
    </row>
    <row r="371" spans="10:11" x14ac:dyDescent="0.3">
      <c r="J371" s="322">
        <v>45166</v>
      </c>
      <c r="K371" s="268"/>
    </row>
    <row r="372" spans="10:11" x14ac:dyDescent="0.3">
      <c r="J372" s="322">
        <v>45173</v>
      </c>
      <c r="K372" s="268"/>
    </row>
    <row r="373" spans="10:11" x14ac:dyDescent="0.3">
      <c r="J373" s="322">
        <v>45180</v>
      </c>
      <c r="K373" s="268"/>
    </row>
    <row r="374" spans="10:11" x14ac:dyDescent="0.3">
      <c r="J374" s="322">
        <v>45187</v>
      </c>
      <c r="K374" s="268"/>
    </row>
    <row r="375" spans="10:11" x14ac:dyDescent="0.3">
      <c r="J375" s="322">
        <v>45194</v>
      </c>
      <c r="K375" s="268"/>
    </row>
    <row r="376" spans="10:11" x14ac:dyDescent="0.3">
      <c r="J376" s="322">
        <v>45201</v>
      </c>
      <c r="K376" s="268">
        <v>1.921</v>
      </c>
    </row>
    <row r="377" spans="10:11" x14ac:dyDescent="0.3">
      <c r="J377" s="322">
        <v>45208</v>
      </c>
      <c r="K377" s="268">
        <v>1.9179999999999999</v>
      </c>
    </row>
    <row r="378" spans="10:11" x14ac:dyDescent="0.3">
      <c r="J378" s="322">
        <v>45215</v>
      </c>
      <c r="K378" s="268">
        <v>1.913</v>
      </c>
    </row>
    <row r="379" spans="10:11" x14ac:dyDescent="0.3">
      <c r="J379" s="322">
        <v>45222</v>
      </c>
      <c r="K379" s="268">
        <v>1.964</v>
      </c>
    </row>
    <row r="380" spans="10:11" x14ac:dyDescent="0.3">
      <c r="J380" s="322">
        <v>45229</v>
      </c>
      <c r="K380" s="268">
        <v>1.9419999999999999</v>
      </c>
    </row>
    <row r="381" spans="10:11" x14ac:dyDescent="0.3">
      <c r="J381" s="322">
        <v>45236</v>
      </c>
      <c r="K381" s="268">
        <v>1.62</v>
      </c>
    </row>
    <row r="382" spans="10:11" x14ac:dyDescent="0.3">
      <c r="J382" s="322">
        <v>45243</v>
      </c>
      <c r="K382" s="268">
        <v>1.962</v>
      </c>
    </row>
    <row r="383" spans="10:11" x14ac:dyDescent="0.3">
      <c r="J383" s="322">
        <v>45250</v>
      </c>
      <c r="K383" s="268">
        <v>1.9750000000000001</v>
      </c>
    </row>
    <row r="384" spans="10:11" x14ac:dyDescent="0.3">
      <c r="J384" s="322">
        <v>45257</v>
      </c>
      <c r="K384" s="268">
        <v>1.972</v>
      </c>
    </row>
    <row r="385" spans="10:16" x14ac:dyDescent="0.3">
      <c r="J385" s="322">
        <v>45264</v>
      </c>
      <c r="K385" s="268">
        <v>2.0939999999999999</v>
      </c>
    </row>
    <row r="386" spans="10:16" x14ac:dyDescent="0.3">
      <c r="J386" s="322">
        <v>45271</v>
      </c>
      <c r="K386" s="268">
        <v>2.1309999999999998</v>
      </c>
    </row>
    <row r="387" spans="10:16" x14ac:dyDescent="0.3">
      <c r="J387" s="322">
        <v>45278</v>
      </c>
      <c r="K387" s="268">
        <v>2.113</v>
      </c>
    </row>
    <row r="388" spans="10:16" x14ac:dyDescent="0.3">
      <c r="J388" s="322">
        <v>45285</v>
      </c>
      <c r="K388" s="268">
        <v>2.11</v>
      </c>
    </row>
    <row r="389" spans="10:16" x14ac:dyDescent="0.3">
      <c r="J389" s="322">
        <v>45292</v>
      </c>
      <c r="K389" s="268">
        <v>2.1179999999999999</v>
      </c>
    </row>
    <row r="390" spans="10:16" x14ac:dyDescent="0.3">
      <c r="J390" s="322">
        <v>45299</v>
      </c>
      <c r="K390" s="268">
        <v>2.1309999999999998</v>
      </c>
    </row>
    <row r="391" spans="10:16" x14ac:dyDescent="0.3">
      <c r="J391" s="322">
        <v>45306</v>
      </c>
      <c r="K391" s="268">
        <v>2.1709999999999998</v>
      </c>
    </row>
    <row r="392" spans="10:16" x14ac:dyDescent="0.3">
      <c r="J392" s="322">
        <v>45313</v>
      </c>
      <c r="K392" s="268">
        <v>2.2069999999999999</v>
      </c>
    </row>
    <row r="393" spans="10:16" x14ac:dyDescent="0.3">
      <c r="J393" s="322">
        <v>45320</v>
      </c>
      <c r="K393" s="268">
        <v>2.194</v>
      </c>
    </row>
    <row r="394" spans="10:16" x14ac:dyDescent="0.3">
      <c r="J394" s="322">
        <v>45327</v>
      </c>
      <c r="K394" s="268">
        <v>2.2250000000000001</v>
      </c>
    </row>
    <row r="395" spans="10:16" x14ac:dyDescent="0.3">
      <c r="J395" s="322">
        <v>45334</v>
      </c>
      <c r="K395" s="268">
        <v>2.2210000000000001</v>
      </c>
    </row>
    <row r="396" spans="10:16" x14ac:dyDescent="0.3">
      <c r="J396" s="322">
        <v>45341</v>
      </c>
      <c r="K396" s="268">
        <v>2.2149999999999999</v>
      </c>
    </row>
    <row r="397" spans="10:16" x14ac:dyDescent="0.3">
      <c r="J397" s="322">
        <v>45348</v>
      </c>
      <c r="K397" s="268">
        <v>2.2090000000000001</v>
      </c>
    </row>
    <row r="398" spans="10:16" x14ac:dyDescent="0.3">
      <c r="J398" s="322">
        <v>45355</v>
      </c>
      <c r="K398" s="268">
        <v>2.2080000000000002</v>
      </c>
    </row>
    <row r="399" spans="10:16" x14ac:dyDescent="0.3">
      <c r="J399" s="322">
        <v>45362</v>
      </c>
      <c r="K399" s="268">
        <v>2.194</v>
      </c>
    </row>
    <row r="400" spans="10:16" x14ac:dyDescent="0.3">
      <c r="J400" s="322">
        <v>45369</v>
      </c>
      <c r="K400" s="268">
        <v>2.1789999999999998</v>
      </c>
      <c r="M400" t="s">
        <v>129</v>
      </c>
      <c r="N400" t="s">
        <v>129</v>
      </c>
      <c r="O400" t="s">
        <v>129</v>
      </c>
      <c r="P400" t="s">
        <v>129</v>
      </c>
    </row>
    <row r="401" spans="10:11" x14ac:dyDescent="0.3">
      <c r="J401" s="322">
        <v>45376</v>
      </c>
      <c r="K401" s="268">
        <v>2.1789999999999998</v>
      </c>
    </row>
  </sheetData>
  <mergeCells count="2">
    <mergeCell ref="A16:H16"/>
    <mergeCell ref="A1:H2"/>
  </mergeCells>
  <pageMargins left="0.7" right="0.7" top="0.75" bottom="0.75" header="0.3" footer="0.3"/>
  <pageSetup orientation="portrait" r:id="rId1"/>
  <ignoredErrors>
    <ignoredError sqref="B8:H8 B9:E9" formulaRange="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DBE5-CFDC-47F7-BF0C-45A5169CAA93}">
  <dimension ref="A1:M53"/>
  <sheetViews>
    <sheetView workbookViewId="0">
      <selection activeCell="P45" sqref="P45"/>
    </sheetView>
  </sheetViews>
  <sheetFormatPr defaultRowHeight="14.4" x14ac:dyDescent="0.3"/>
  <cols>
    <col min="2" max="2" width="16" customWidth="1"/>
    <col min="3" max="3" width="17" customWidth="1"/>
    <col min="8" max="8" width="14.88671875" customWidth="1"/>
  </cols>
  <sheetData>
    <row r="1" spans="1:10" ht="21.6" customHeight="1" x14ac:dyDescent="0.3">
      <c r="A1" s="480" t="s">
        <v>242</v>
      </c>
      <c r="B1" s="480"/>
      <c r="C1" s="480"/>
      <c r="D1" s="480"/>
      <c r="E1" s="480"/>
      <c r="F1" s="480"/>
      <c r="G1" s="480"/>
      <c r="H1" s="480"/>
      <c r="I1" s="480"/>
      <c r="J1" s="386"/>
    </row>
    <row r="2" spans="1:10" ht="30.75" customHeight="1" x14ac:dyDescent="0.3">
      <c r="A2" s="386"/>
      <c r="B2" s="386"/>
      <c r="C2" s="386"/>
      <c r="D2" s="386"/>
      <c r="E2" s="386"/>
      <c r="F2" s="386"/>
      <c r="G2" s="386"/>
      <c r="H2" s="386"/>
      <c r="I2" s="386"/>
      <c r="J2" s="386"/>
    </row>
    <row r="3" spans="1:10" ht="26.4" x14ac:dyDescent="0.3">
      <c r="A3" s="270" t="s">
        <v>207</v>
      </c>
      <c r="B3" s="270" t="s">
        <v>205</v>
      </c>
      <c r="C3" s="270" t="s">
        <v>206</v>
      </c>
    </row>
    <row r="4" spans="1:10" x14ac:dyDescent="0.3">
      <c r="A4">
        <v>1980</v>
      </c>
      <c r="B4" s="243">
        <v>11.808579</v>
      </c>
      <c r="C4" s="243">
        <v>11.808579</v>
      </c>
    </row>
    <row r="5" spans="1:10" x14ac:dyDescent="0.3">
      <c r="A5">
        <v>1981</v>
      </c>
      <c r="B5" s="243">
        <v>21.762357000000002</v>
      </c>
      <c r="C5" s="243">
        <v>20.535761000000001</v>
      </c>
    </row>
    <row r="6" spans="1:10" x14ac:dyDescent="0.3">
      <c r="A6">
        <v>1982</v>
      </c>
      <c r="B6" s="243">
        <v>49.776134999999996</v>
      </c>
      <c r="C6" s="243">
        <v>47.948236000000001</v>
      </c>
    </row>
    <row r="7" spans="1:10" x14ac:dyDescent="0.3">
      <c r="A7">
        <v>1983</v>
      </c>
      <c r="B7" s="243">
        <v>50.873263000000001</v>
      </c>
      <c r="C7" s="243">
        <v>46.313018999999997</v>
      </c>
    </row>
    <row r="8" spans="1:10" x14ac:dyDescent="0.3">
      <c r="A8">
        <v>1984</v>
      </c>
      <c r="B8" s="243">
        <v>52.977130000000002</v>
      </c>
      <c r="C8" s="243">
        <v>35.484009999999998</v>
      </c>
    </row>
    <row r="9" spans="1:10" x14ac:dyDescent="0.3">
      <c r="A9">
        <v>1985</v>
      </c>
      <c r="B9" s="243">
        <v>53.667357000000003</v>
      </c>
      <c r="C9" s="243">
        <v>35.472434</v>
      </c>
    </row>
    <row r="10" spans="1:10" x14ac:dyDescent="0.3">
      <c r="A10">
        <v>1986</v>
      </c>
      <c r="B10" s="243">
        <v>41.441085999999999</v>
      </c>
      <c r="C10" s="243">
        <v>26.04317</v>
      </c>
    </row>
    <row r="11" spans="1:10" x14ac:dyDescent="0.3">
      <c r="A11">
        <v>1987</v>
      </c>
      <c r="B11" s="243">
        <v>19.904239</v>
      </c>
      <c r="C11" s="243">
        <v>13.254877</v>
      </c>
    </row>
    <row r="12" spans="1:10" x14ac:dyDescent="0.3">
      <c r="A12">
        <v>1988</v>
      </c>
      <c r="B12" s="243">
        <v>18.913097</v>
      </c>
      <c r="C12" s="243">
        <v>17.975581999999999</v>
      </c>
    </row>
    <row r="13" spans="1:10" x14ac:dyDescent="0.3">
      <c r="A13">
        <v>1989</v>
      </c>
      <c r="B13" s="243">
        <v>15.748241</v>
      </c>
      <c r="C13" s="243">
        <v>14.959251</v>
      </c>
    </row>
    <row r="14" spans="1:10" x14ac:dyDescent="0.3">
      <c r="A14">
        <v>1990</v>
      </c>
      <c r="B14" s="243">
        <v>16.486405000000001</v>
      </c>
      <c r="C14" s="243">
        <v>15.567425999999999</v>
      </c>
    </row>
    <row r="15" spans="1:10" x14ac:dyDescent="0.3">
      <c r="A15">
        <v>1991</v>
      </c>
      <c r="B15" s="243">
        <v>62.879742</v>
      </c>
      <c r="C15" s="243">
        <v>20.163269</v>
      </c>
    </row>
    <row r="16" spans="1:10" x14ac:dyDescent="0.3">
      <c r="A16">
        <v>1992</v>
      </c>
      <c r="B16" s="243">
        <v>58.892324000000002</v>
      </c>
      <c r="C16" s="243">
        <v>21.822893000000001</v>
      </c>
    </row>
    <row r="17" spans="1:3" x14ac:dyDescent="0.3">
      <c r="A17">
        <v>1993</v>
      </c>
      <c r="B17" s="243">
        <v>48.650604000000001</v>
      </c>
      <c r="C17" s="243">
        <v>18.676586</v>
      </c>
    </row>
    <row r="18" spans="1:3" x14ac:dyDescent="0.3">
      <c r="A18">
        <v>1994</v>
      </c>
      <c r="B18" s="243">
        <v>40.871318000000002</v>
      </c>
      <c r="C18" s="243">
        <v>13.403408000000001</v>
      </c>
    </row>
    <row r="19" spans="1:3" x14ac:dyDescent="0.3">
      <c r="A19">
        <v>1995</v>
      </c>
      <c r="B19" s="243">
        <v>34.704332000000001</v>
      </c>
      <c r="C19" s="243">
        <v>12.963887</v>
      </c>
    </row>
    <row r="20" spans="1:3" x14ac:dyDescent="0.3">
      <c r="A20">
        <v>1996</v>
      </c>
      <c r="B20" s="243">
        <v>40.826475000000002</v>
      </c>
      <c r="C20" s="243">
        <v>10.665986</v>
      </c>
    </row>
    <row r="21" spans="1:3" x14ac:dyDescent="0.3">
      <c r="A21">
        <v>1997</v>
      </c>
      <c r="B21" s="243">
        <v>50.150067999999997</v>
      </c>
      <c r="C21" s="243">
        <v>13.283092999999999</v>
      </c>
    </row>
    <row r="22" spans="1:3" x14ac:dyDescent="0.3">
      <c r="A22">
        <v>1998</v>
      </c>
      <c r="B22" s="243">
        <v>35.709041999999997</v>
      </c>
      <c r="C22" s="243">
        <v>9.1201519999999991</v>
      </c>
    </row>
    <row r="23" spans="1:3" x14ac:dyDescent="0.3">
      <c r="A23">
        <v>1999</v>
      </c>
      <c r="B23" s="243">
        <v>30.446634</v>
      </c>
      <c r="C23" s="243">
        <v>7.505617</v>
      </c>
    </row>
    <row r="24" spans="1:3" x14ac:dyDescent="0.3">
      <c r="A24">
        <v>2000</v>
      </c>
      <c r="B24" s="243">
        <v>43.772950000000002</v>
      </c>
      <c r="C24" s="243">
        <v>11.362741</v>
      </c>
    </row>
    <row r="25" spans="1:3" x14ac:dyDescent="0.3">
      <c r="A25">
        <v>2001</v>
      </c>
      <c r="B25" s="243">
        <v>92.395790000000005</v>
      </c>
      <c r="C25" s="243">
        <v>25.791723000000001</v>
      </c>
    </row>
    <row r="26" spans="1:3" x14ac:dyDescent="0.3">
      <c r="A26">
        <v>2002</v>
      </c>
      <c r="B26" s="243">
        <v>50.303609999999999</v>
      </c>
      <c r="C26" s="243">
        <v>12.902438999999999</v>
      </c>
    </row>
    <row r="27" spans="1:3" x14ac:dyDescent="0.3">
      <c r="A27">
        <v>2003</v>
      </c>
      <c r="B27" s="243">
        <v>73.389375999999999</v>
      </c>
      <c r="C27" s="243">
        <v>29.086037999999999</v>
      </c>
    </row>
    <row r="28" spans="1:3" x14ac:dyDescent="0.3">
      <c r="A28">
        <v>2004</v>
      </c>
      <c r="B28" s="243">
        <v>92.676050000000004</v>
      </c>
      <c r="C28" s="243">
        <v>41.323718</v>
      </c>
    </row>
    <row r="29" spans="1:3" x14ac:dyDescent="0.3">
      <c r="A29">
        <v>2005</v>
      </c>
      <c r="B29" s="243">
        <v>137.75433000000001</v>
      </c>
      <c r="C29" s="243">
        <v>62.625939000000002</v>
      </c>
    </row>
    <row r="30" spans="1:3" x14ac:dyDescent="0.3">
      <c r="A30">
        <v>2006</v>
      </c>
      <c r="B30" s="243">
        <v>203.68107000000001</v>
      </c>
      <c r="C30" s="243">
        <v>92.562799999999996</v>
      </c>
    </row>
    <row r="31" spans="1:3" x14ac:dyDescent="0.3">
      <c r="A31">
        <v>2007</v>
      </c>
      <c r="B31" s="243">
        <v>209.94635</v>
      </c>
      <c r="C31" s="243">
        <v>96.334992</v>
      </c>
    </row>
    <row r="32" spans="1:3" x14ac:dyDescent="0.3">
      <c r="A32">
        <v>2008</v>
      </c>
      <c r="B32" s="243">
        <v>324.31126999999998</v>
      </c>
      <c r="C32" s="243">
        <v>149.99382600000001</v>
      </c>
    </row>
    <row r="33" spans="1:13" x14ac:dyDescent="0.3">
      <c r="A33">
        <v>2009</v>
      </c>
      <c r="B33" s="243">
        <v>218.42520999999999</v>
      </c>
      <c r="C33" s="243">
        <v>100.490971</v>
      </c>
    </row>
    <row r="34" spans="1:13" x14ac:dyDescent="0.3">
      <c r="A34">
        <v>2010</v>
      </c>
      <c r="B34" s="243">
        <v>206.28628</v>
      </c>
      <c r="C34" s="243">
        <v>95.490812000000005</v>
      </c>
    </row>
    <row r="35" spans="1:13" x14ac:dyDescent="0.3">
      <c r="A35">
        <v>2011</v>
      </c>
      <c r="B35" s="243">
        <v>215.12982</v>
      </c>
      <c r="C35" s="243">
        <v>99.763711999999998</v>
      </c>
    </row>
    <row r="36" spans="1:13" x14ac:dyDescent="0.3">
      <c r="A36">
        <v>2012</v>
      </c>
      <c r="B36" s="243">
        <v>210.64436000000001</v>
      </c>
      <c r="C36" s="243">
        <v>97.560323999999994</v>
      </c>
    </row>
    <row r="37" spans="1:13" x14ac:dyDescent="0.3">
      <c r="A37">
        <v>2013</v>
      </c>
      <c r="B37" s="243">
        <v>213.22904</v>
      </c>
      <c r="C37" s="243">
        <v>98.683277000000004</v>
      </c>
    </row>
    <row r="38" spans="1:13" x14ac:dyDescent="0.3">
      <c r="A38">
        <v>2014</v>
      </c>
      <c r="B38" s="243">
        <v>236.49677</v>
      </c>
      <c r="C38" s="243">
        <v>109.606216</v>
      </c>
    </row>
    <row r="39" spans="1:13" x14ac:dyDescent="0.3">
      <c r="A39">
        <v>2015</v>
      </c>
      <c r="B39" s="243">
        <v>159.10704999999999</v>
      </c>
      <c r="C39" s="243">
        <v>73.184118999999995</v>
      </c>
    </row>
    <row r="40" spans="1:13" x14ac:dyDescent="0.3">
      <c r="A40">
        <v>2016</v>
      </c>
      <c r="B40" s="243">
        <v>84.972199000000003</v>
      </c>
      <c r="C40" s="243">
        <v>39.083500000000001</v>
      </c>
    </row>
    <row r="41" spans="1:13" x14ac:dyDescent="0.3">
      <c r="A41">
        <v>2017</v>
      </c>
      <c r="B41" s="243">
        <v>100.76921</v>
      </c>
      <c r="C41" s="243">
        <v>46.334269999999997</v>
      </c>
    </row>
    <row r="42" spans="1:13" x14ac:dyDescent="0.3">
      <c r="A42">
        <v>2018</v>
      </c>
      <c r="B42" s="243">
        <v>119.13030999999999</v>
      </c>
      <c r="C42" s="243">
        <v>54.508364</v>
      </c>
    </row>
    <row r="43" spans="1:13" x14ac:dyDescent="0.3">
      <c r="A43">
        <v>2019</v>
      </c>
      <c r="B43">
        <v>118.85</v>
      </c>
      <c r="C43">
        <v>54.18</v>
      </c>
    </row>
    <row r="44" spans="1:13" x14ac:dyDescent="0.3">
      <c r="A44">
        <v>2020</v>
      </c>
      <c r="B44">
        <v>84.61</v>
      </c>
      <c r="C44">
        <v>38.380000000000003</v>
      </c>
    </row>
    <row r="45" spans="1:13" x14ac:dyDescent="0.3">
      <c r="A45">
        <v>2021</v>
      </c>
      <c r="B45">
        <v>87.35</v>
      </c>
      <c r="C45" s="243">
        <v>39.54</v>
      </c>
    </row>
    <row r="47" spans="1:13" ht="15" customHeight="1" x14ac:dyDescent="0.3">
      <c r="A47" s="476" t="s">
        <v>214</v>
      </c>
      <c r="B47" s="476"/>
      <c r="C47" s="476"/>
      <c r="D47" s="476"/>
      <c r="E47" s="476"/>
      <c r="F47" s="476"/>
      <c r="G47" s="476"/>
      <c r="H47" s="476"/>
      <c r="I47" s="476"/>
      <c r="J47" s="476"/>
      <c r="K47" s="476"/>
      <c r="L47" s="476"/>
      <c r="M47" s="476"/>
    </row>
    <row r="48" spans="1:13" x14ac:dyDescent="0.3">
      <c r="A48" s="476"/>
      <c r="B48" s="476"/>
      <c r="C48" s="476"/>
      <c r="D48" s="476"/>
      <c r="E48" s="476"/>
      <c r="F48" s="476"/>
      <c r="G48" s="476"/>
      <c r="H48" s="476"/>
      <c r="I48" s="476"/>
      <c r="J48" s="476"/>
      <c r="K48" s="476"/>
      <c r="L48" s="476"/>
      <c r="M48" s="476"/>
    </row>
    <row r="49" spans="1:13" x14ac:dyDescent="0.3">
      <c r="A49" s="476"/>
      <c r="B49" s="476"/>
      <c r="C49" s="476"/>
      <c r="D49" s="476"/>
      <c r="E49" s="476"/>
      <c r="F49" s="476"/>
      <c r="G49" s="476"/>
      <c r="H49" s="476"/>
      <c r="I49" s="476"/>
      <c r="J49" s="476"/>
      <c r="K49" s="476"/>
      <c r="L49" s="476"/>
      <c r="M49" s="476"/>
    </row>
    <row r="50" spans="1:13" x14ac:dyDescent="0.3">
      <c r="A50" s="476"/>
      <c r="B50" s="476"/>
      <c r="C50" s="476"/>
      <c r="D50" s="476"/>
      <c r="E50" s="476"/>
      <c r="F50" s="476"/>
      <c r="G50" s="476"/>
      <c r="H50" s="476"/>
      <c r="I50" s="476"/>
      <c r="J50" s="476"/>
      <c r="K50" s="476"/>
      <c r="L50" s="476"/>
      <c r="M50" s="476"/>
    </row>
    <row r="51" spans="1:13" x14ac:dyDescent="0.3">
      <c r="A51" s="476" t="s">
        <v>213</v>
      </c>
      <c r="B51" s="476"/>
      <c r="C51" s="476"/>
      <c r="D51" s="476"/>
      <c r="E51" s="476"/>
      <c r="F51" s="476"/>
      <c r="G51" s="476"/>
      <c r="H51" s="476"/>
      <c r="I51" s="476"/>
      <c r="J51" s="476"/>
      <c r="K51" s="476"/>
      <c r="L51" s="476"/>
      <c r="M51" s="476"/>
    </row>
    <row r="52" spans="1:13" x14ac:dyDescent="0.3">
      <c r="A52" s="476"/>
      <c r="B52" s="476"/>
      <c r="C52" s="476"/>
      <c r="D52" s="476"/>
      <c r="E52" s="476"/>
      <c r="F52" s="476"/>
      <c r="G52" s="476"/>
      <c r="H52" s="476"/>
      <c r="I52" s="476"/>
      <c r="J52" s="476"/>
      <c r="K52" s="476"/>
      <c r="L52" s="476"/>
      <c r="M52" s="476"/>
    </row>
    <row r="53" spans="1:13" x14ac:dyDescent="0.3">
      <c r="A53" s="476"/>
      <c r="B53" s="476"/>
      <c r="C53" s="476"/>
      <c r="D53" s="476"/>
      <c r="E53" s="476"/>
      <c r="F53" s="476"/>
      <c r="G53" s="476"/>
      <c r="H53" s="476"/>
      <c r="I53" s="476"/>
      <c r="J53" s="476"/>
      <c r="K53" s="476"/>
      <c r="L53" s="476"/>
      <c r="M53" s="476"/>
    </row>
  </sheetData>
  <mergeCells count="3">
    <mergeCell ref="A51:M53"/>
    <mergeCell ref="A47:M50"/>
    <mergeCell ref="A1:I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4"/>
  <sheetViews>
    <sheetView zoomScaleNormal="100" workbookViewId="0"/>
  </sheetViews>
  <sheetFormatPr defaultRowHeight="14.4" x14ac:dyDescent="0.3"/>
  <cols>
    <col min="2" max="2" width="10.6640625" customWidth="1"/>
    <col min="3" max="3" width="11.109375" customWidth="1"/>
    <col min="4" max="4" width="12" customWidth="1"/>
    <col min="5" max="5" width="3.109375" customWidth="1"/>
    <col min="6" max="6" width="11" customWidth="1"/>
    <col min="7" max="7" width="11.44140625" customWidth="1"/>
    <col min="8" max="8" width="11" customWidth="1"/>
    <col min="9" max="9" width="12" customWidth="1"/>
    <col min="10" max="10" width="9.109375" bestFit="1" customWidth="1"/>
  </cols>
  <sheetData>
    <row r="1" spans="1:9" ht="19.2" x14ac:dyDescent="0.3">
      <c r="A1" s="39" t="s">
        <v>264</v>
      </c>
      <c r="B1" s="10"/>
      <c r="C1" s="10"/>
      <c r="D1" s="10"/>
      <c r="E1" s="10"/>
      <c r="F1" s="40"/>
      <c r="G1" s="41"/>
      <c r="H1" s="1"/>
      <c r="I1" s="24"/>
    </row>
    <row r="2" spans="1:9" x14ac:dyDescent="0.3">
      <c r="A2" s="13"/>
      <c r="B2" s="43"/>
      <c r="C2" s="44" t="s">
        <v>10</v>
      </c>
      <c r="D2" s="45"/>
      <c r="E2" s="45"/>
      <c r="F2" s="46"/>
      <c r="G2" s="46"/>
      <c r="H2" s="43"/>
      <c r="I2" s="47"/>
    </row>
    <row r="3" spans="1:9" ht="52.8" x14ac:dyDescent="0.3">
      <c r="A3" s="48" t="s">
        <v>2</v>
      </c>
      <c r="B3" s="31" t="s">
        <v>11</v>
      </c>
      <c r="C3" s="31" t="s">
        <v>12</v>
      </c>
      <c r="D3" s="31" t="s">
        <v>13</v>
      </c>
      <c r="E3" s="32"/>
      <c r="F3" s="34"/>
      <c r="G3" s="34"/>
      <c r="H3" s="42"/>
      <c r="I3" s="49"/>
    </row>
    <row r="4" spans="1:9" x14ac:dyDescent="0.3">
      <c r="A4" s="28"/>
      <c r="B4" s="30"/>
      <c r="C4" s="30"/>
      <c r="D4" s="30"/>
      <c r="E4" s="30"/>
      <c r="F4" s="27"/>
      <c r="G4" s="27"/>
      <c r="H4" s="30"/>
      <c r="I4" s="50"/>
    </row>
    <row r="5" spans="1:9" x14ac:dyDescent="0.3">
      <c r="A5" s="51">
        <v>1960</v>
      </c>
      <c r="B5" s="34">
        <v>30240</v>
      </c>
      <c r="C5" s="35">
        <v>2.41</v>
      </c>
      <c r="D5" s="33">
        <v>72.900000000000006</v>
      </c>
      <c r="E5" s="33"/>
      <c r="F5" s="34"/>
      <c r="G5" s="34"/>
      <c r="H5" s="42"/>
      <c r="I5" s="49"/>
    </row>
    <row r="6" spans="1:9" x14ac:dyDescent="0.3">
      <c r="A6" s="51">
        <v>1961</v>
      </c>
      <c r="B6" s="34">
        <v>30906</v>
      </c>
      <c r="C6" s="35">
        <v>2.42</v>
      </c>
      <c r="D6" s="33">
        <v>74.8</v>
      </c>
      <c r="E6" s="33"/>
      <c r="F6" s="34"/>
      <c r="G6" s="34"/>
      <c r="H6" s="42"/>
      <c r="I6" s="49"/>
    </row>
    <row r="7" spans="1:9" x14ac:dyDescent="0.3">
      <c r="A7" s="51">
        <v>1962</v>
      </c>
      <c r="B7" s="34">
        <v>31648</v>
      </c>
      <c r="C7" s="35">
        <v>2.42</v>
      </c>
      <c r="D7" s="33">
        <v>76.599999999999994</v>
      </c>
      <c r="E7" s="33"/>
      <c r="F7" s="34"/>
      <c r="G7" s="34"/>
      <c r="H7" s="42"/>
      <c r="I7" s="49"/>
    </row>
    <row r="8" spans="1:9" x14ac:dyDescent="0.3">
      <c r="A8" s="51">
        <v>1963</v>
      </c>
      <c r="B8" s="34">
        <v>30870</v>
      </c>
      <c r="C8" s="35">
        <v>2.44</v>
      </c>
      <c r="D8" s="33">
        <v>75.3</v>
      </c>
      <c r="E8" s="33"/>
      <c r="F8" s="34"/>
      <c r="G8" s="34"/>
      <c r="H8" s="42"/>
      <c r="I8" s="49"/>
    </row>
    <row r="9" spans="1:9" x14ac:dyDescent="0.3">
      <c r="A9" s="51">
        <v>1964</v>
      </c>
      <c r="B9" s="34">
        <v>30647</v>
      </c>
      <c r="C9" s="35">
        <v>2.4300000000000002</v>
      </c>
      <c r="D9" s="33">
        <v>74.5</v>
      </c>
      <c r="E9" s="33"/>
      <c r="F9" s="34"/>
      <c r="G9" s="34"/>
      <c r="H9" s="42"/>
      <c r="I9" s="49"/>
    </row>
    <row r="10" spans="1:9" x14ac:dyDescent="0.3">
      <c r="A10" s="51">
        <v>1965</v>
      </c>
      <c r="B10" s="34">
        <v>32778</v>
      </c>
      <c r="C10" s="35">
        <v>2.4300000000000002</v>
      </c>
      <c r="D10" s="33">
        <v>79.7</v>
      </c>
      <c r="E10" s="33"/>
      <c r="F10" s="34"/>
      <c r="G10" s="34"/>
      <c r="H10" s="42"/>
      <c r="I10" s="49"/>
    </row>
    <row r="11" spans="1:9" x14ac:dyDescent="0.3">
      <c r="A11" s="51">
        <v>1966</v>
      </c>
      <c r="B11" s="34">
        <v>35380</v>
      </c>
      <c r="C11" s="35">
        <v>2.44</v>
      </c>
      <c r="D11" s="33">
        <v>86.3</v>
      </c>
      <c r="E11" s="33"/>
      <c r="F11" s="34"/>
      <c r="G11" s="34"/>
      <c r="H11" s="42"/>
      <c r="I11" s="49"/>
    </row>
    <row r="12" spans="1:9" x14ac:dyDescent="0.3">
      <c r="A12" s="51">
        <v>1967</v>
      </c>
      <c r="B12" s="34">
        <v>34959</v>
      </c>
      <c r="C12" s="35">
        <v>2.5</v>
      </c>
      <c r="D12" s="33">
        <v>87.4</v>
      </c>
      <c r="E12" s="33"/>
      <c r="F12" s="34"/>
      <c r="G12" s="34"/>
      <c r="H12" s="42"/>
      <c r="I12" s="49"/>
    </row>
    <row r="13" spans="1:9" x14ac:dyDescent="0.3">
      <c r="A13" s="51">
        <v>1968</v>
      </c>
      <c r="B13" s="34">
        <v>48460</v>
      </c>
      <c r="C13" s="35">
        <v>2.57</v>
      </c>
      <c r="D13" s="33">
        <v>124.5</v>
      </c>
      <c r="E13" s="33"/>
      <c r="F13" s="34"/>
      <c r="G13" s="34"/>
      <c r="H13" s="42"/>
      <c r="I13" s="49"/>
    </row>
    <row r="14" spans="1:9" x14ac:dyDescent="0.3">
      <c r="A14" s="51">
        <v>1969</v>
      </c>
      <c r="B14" s="34">
        <v>43954</v>
      </c>
      <c r="C14" s="35">
        <v>2.69</v>
      </c>
      <c r="D14" s="33">
        <v>118.2</v>
      </c>
      <c r="E14" s="33"/>
      <c r="F14" s="34"/>
      <c r="G14" s="34"/>
      <c r="H14" s="42"/>
      <c r="I14" s="49"/>
    </row>
    <row r="15" spans="1:9" x14ac:dyDescent="0.3">
      <c r="A15" s="51">
        <v>1970</v>
      </c>
      <c r="B15" s="34">
        <v>37879</v>
      </c>
      <c r="C15" s="35">
        <v>2.78</v>
      </c>
      <c r="D15" s="33">
        <v>105.3</v>
      </c>
      <c r="E15" s="33"/>
      <c r="F15" s="34"/>
      <c r="G15" s="34"/>
      <c r="H15" s="42"/>
      <c r="I15" s="49"/>
    </row>
    <row r="16" spans="1:9" x14ac:dyDescent="0.3">
      <c r="A16" s="51">
        <v>1971</v>
      </c>
      <c r="B16" s="34">
        <v>34599</v>
      </c>
      <c r="C16" s="35">
        <v>3.01</v>
      </c>
      <c r="D16" s="33">
        <v>104.1</v>
      </c>
      <c r="E16" s="33"/>
      <c r="F16" s="34"/>
      <c r="G16" s="34"/>
      <c r="H16" s="42"/>
      <c r="I16" s="49"/>
    </row>
    <row r="17" spans="1:9" x14ac:dyDescent="0.3">
      <c r="A17" s="51">
        <v>1972</v>
      </c>
      <c r="B17" s="34">
        <v>33904</v>
      </c>
      <c r="C17" s="35">
        <v>3.06</v>
      </c>
      <c r="D17" s="33">
        <v>103.7</v>
      </c>
      <c r="E17" s="33"/>
      <c r="F17" s="34"/>
      <c r="G17" s="34"/>
      <c r="H17" s="42"/>
      <c r="I17" s="49"/>
    </row>
    <row r="18" spans="1:9" x14ac:dyDescent="0.3">
      <c r="A18" s="51">
        <v>1973</v>
      </c>
      <c r="B18" s="34">
        <v>34620</v>
      </c>
      <c r="C18" s="35">
        <v>3.33</v>
      </c>
      <c r="D18" s="33">
        <v>115.3</v>
      </c>
      <c r="E18" s="33"/>
      <c r="F18" s="34"/>
      <c r="G18" s="34"/>
      <c r="H18" s="42"/>
      <c r="I18" s="49"/>
    </row>
    <row r="19" spans="1:9" x14ac:dyDescent="0.3">
      <c r="A19" s="51">
        <v>1974</v>
      </c>
      <c r="B19" s="34">
        <v>34554</v>
      </c>
      <c r="C19" s="35">
        <v>6.85</v>
      </c>
      <c r="D19" s="33">
        <v>236.7</v>
      </c>
      <c r="E19" s="33"/>
      <c r="F19" s="34"/>
      <c r="G19" s="34"/>
      <c r="H19" s="42"/>
      <c r="I19" s="49"/>
    </row>
    <row r="20" spans="1:9" x14ac:dyDescent="0.3">
      <c r="A20" s="51">
        <v>1975</v>
      </c>
      <c r="B20" s="34">
        <v>32844</v>
      </c>
      <c r="C20" s="35">
        <v>7.83</v>
      </c>
      <c r="D20" s="33">
        <v>257.2</v>
      </c>
      <c r="E20" s="33"/>
      <c r="F20" s="34"/>
      <c r="G20" s="34"/>
      <c r="H20" s="42"/>
      <c r="I20" s="49"/>
    </row>
    <row r="21" spans="1:9" x14ac:dyDescent="0.3">
      <c r="A21" s="51">
        <v>1976</v>
      </c>
      <c r="B21" s="34">
        <v>32814</v>
      </c>
      <c r="C21" s="35">
        <v>8.42</v>
      </c>
      <c r="D21" s="33">
        <v>276.3</v>
      </c>
      <c r="E21" s="33"/>
      <c r="F21" s="34"/>
      <c r="G21" s="34"/>
      <c r="H21" s="42"/>
      <c r="I21" s="49"/>
    </row>
    <row r="22" spans="1:9" x14ac:dyDescent="0.3">
      <c r="A22" s="51">
        <v>1977</v>
      </c>
      <c r="B22" s="34">
        <v>32680</v>
      </c>
      <c r="C22" s="35">
        <v>8.6300000000000008</v>
      </c>
      <c r="D22" s="33">
        <v>282</v>
      </c>
      <c r="E22" s="33"/>
      <c r="F22" s="34"/>
      <c r="G22" s="34"/>
      <c r="H22" s="42"/>
      <c r="I22" s="49"/>
    </row>
    <row r="23" spans="1:9" x14ac:dyDescent="0.3">
      <c r="A23" s="51">
        <v>1978</v>
      </c>
      <c r="B23" s="34">
        <v>30467</v>
      </c>
      <c r="C23" s="35">
        <v>9.25</v>
      </c>
      <c r="D23" s="33">
        <v>281.8</v>
      </c>
      <c r="E23" s="33"/>
      <c r="F23" s="34"/>
      <c r="G23" s="34"/>
      <c r="H23" s="42"/>
      <c r="I23" s="49"/>
    </row>
    <row r="24" spans="1:9" x14ac:dyDescent="0.3">
      <c r="A24" s="51">
        <v>1979</v>
      </c>
      <c r="B24" s="34">
        <v>29957</v>
      </c>
      <c r="C24" s="35">
        <v>12.39</v>
      </c>
      <c r="D24" s="33">
        <v>371.2</v>
      </c>
      <c r="E24" s="33"/>
      <c r="F24" s="34"/>
      <c r="G24" s="34"/>
      <c r="H24" s="42"/>
      <c r="I24" s="49"/>
    </row>
    <row r="25" spans="1:9" x14ac:dyDescent="0.3">
      <c r="A25" s="51">
        <v>1980</v>
      </c>
      <c r="B25" s="34">
        <v>29584</v>
      </c>
      <c r="C25" s="35">
        <v>22.24</v>
      </c>
      <c r="D25" s="33">
        <v>657.9</v>
      </c>
      <c r="E25" s="33"/>
      <c r="F25" s="34"/>
      <c r="G25" s="34"/>
      <c r="H25" s="42"/>
      <c r="I25" s="49"/>
    </row>
    <row r="26" spans="1:9" x14ac:dyDescent="0.3">
      <c r="A26" s="51">
        <v>1981</v>
      </c>
      <c r="B26" s="34">
        <v>30813</v>
      </c>
      <c r="C26" s="35">
        <v>34.729999999999997</v>
      </c>
      <c r="D26" s="33">
        <v>1070.0999999999999</v>
      </c>
      <c r="E26" s="33"/>
      <c r="F26" s="34"/>
      <c r="G26" s="34"/>
      <c r="H26" s="42"/>
      <c r="I26" s="49"/>
    </row>
    <row r="27" spans="1:9" x14ac:dyDescent="0.3">
      <c r="A27" s="51">
        <v>1982</v>
      </c>
      <c r="B27" s="34">
        <v>30917</v>
      </c>
      <c r="C27" s="35">
        <v>31.26</v>
      </c>
      <c r="D27" s="33">
        <v>966.5</v>
      </c>
      <c r="E27" s="33"/>
      <c r="F27" s="34"/>
      <c r="G27" s="34"/>
      <c r="H27" s="42"/>
      <c r="I27" s="49"/>
    </row>
    <row r="28" spans="1:9" x14ac:dyDescent="0.3">
      <c r="A28" s="51">
        <v>1983</v>
      </c>
      <c r="B28" s="34">
        <v>29665</v>
      </c>
      <c r="C28" s="35">
        <v>28.79</v>
      </c>
      <c r="D28" s="33">
        <v>854.1</v>
      </c>
      <c r="E28" s="33"/>
      <c r="F28" s="34"/>
      <c r="G28" s="34"/>
      <c r="H28" s="42"/>
      <c r="I28" s="49"/>
    </row>
    <row r="29" spans="1:9" x14ac:dyDescent="0.3">
      <c r="A29" s="51">
        <v>1984</v>
      </c>
      <c r="B29" s="34">
        <v>30080</v>
      </c>
      <c r="C29" s="35">
        <v>28.04</v>
      </c>
      <c r="D29" s="33">
        <v>843.4</v>
      </c>
      <c r="E29" s="33"/>
      <c r="F29" s="34"/>
      <c r="G29" s="34"/>
      <c r="H29" s="42"/>
      <c r="I29" s="49"/>
    </row>
    <row r="30" spans="1:9" x14ac:dyDescent="0.3">
      <c r="A30" s="51">
        <v>1985</v>
      </c>
      <c r="B30" s="34">
        <v>29934</v>
      </c>
      <c r="C30" s="35">
        <v>25.23</v>
      </c>
      <c r="D30" s="33">
        <v>755.2</v>
      </c>
      <c r="E30" s="33"/>
      <c r="F30" s="34"/>
      <c r="G30" s="34"/>
      <c r="H30" s="42"/>
      <c r="I30" s="49"/>
    </row>
    <row r="31" spans="1:9" x14ac:dyDescent="0.3">
      <c r="A31" s="51">
        <v>1986</v>
      </c>
      <c r="B31" s="34">
        <v>27165</v>
      </c>
      <c r="C31" s="35">
        <v>13.52</v>
      </c>
      <c r="D31" s="33">
        <v>367.3</v>
      </c>
      <c r="E31" s="33"/>
      <c r="F31" s="34"/>
      <c r="G31" s="34"/>
      <c r="H31" s="42"/>
      <c r="I31" s="49"/>
    </row>
    <row r="32" spans="1:9" x14ac:dyDescent="0.3">
      <c r="A32" s="51">
        <v>1987</v>
      </c>
      <c r="B32" s="34">
        <v>25104</v>
      </c>
      <c r="C32" s="35">
        <v>16.62</v>
      </c>
      <c r="D32" s="33">
        <v>417.2</v>
      </c>
      <c r="E32" s="33"/>
      <c r="F32" s="34"/>
      <c r="G32" s="34"/>
      <c r="H32" s="42"/>
      <c r="I32" s="49"/>
    </row>
    <row r="33" spans="1:10" x14ac:dyDescent="0.3">
      <c r="A33" s="51">
        <v>1988</v>
      </c>
      <c r="B33" s="34">
        <v>23317</v>
      </c>
      <c r="C33" s="35">
        <v>13.87</v>
      </c>
      <c r="D33" s="33">
        <v>323.39999999999998</v>
      </c>
      <c r="E33" s="33"/>
      <c r="F33" s="34"/>
      <c r="G33" s="34"/>
      <c r="H33" s="42"/>
      <c r="I33" s="49"/>
      <c r="J33" s="24"/>
    </row>
    <row r="34" spans="1:10" x14ac:dyDescent="0.3">
      <c r="A34" s="51">
        <v>1989</v>
      </c>
      <c r="B34" s="34">
        <v>20269</v>
      </c>
      <c r="C34" s="35">
        <v>17.079999999999998</v>
      </c>
      <c r="D34" s="33">
        <v>358.2</v>
      </c>
      <c r="E34" s="33"/>
      <c r="F34" s="430" t="s">
        <v>14</v>
      </c>
      <c r="G34" s="431"/>
      <c r="H34" s="436" t="s">
        <v>12</v>
      </c>
      <c r="I34" s="439" t="s">
        <v>13</v>
      </c>
      <c r="J34" s="24"/>
    </row>
    <row r="35" spans="1:10" x14ac:dyDescent="0.3">
      <c r="A35" s="51">
        <v>1990</v>
      </c>
      <c r="B35" s="34">
        <v>19835</v>
      </c>
      <c r="C35" s="35">
        <v>21.58</v>
      </c>
      <c r="D35" s="33">
        <v>428</v>
      </c>
      <c r="E35" s="33"/>
      <c r="F35" s="38"/>
      <c r="G35" s="436" t="s">
        <v>11</v>
      </c>
      <c r="H35" s="437"/>
      <c r="I35" s="440"/>
      <c r="J35" s="24"/>
    </row>
    <row r="36" spans="1:10" x14ac:dyDescent="0.3">
      <c r="A36" s="51">
        <v>1991</v>
      </c>
      <c r="B36" s="34">
        <v>19573</v>
      </c>
      <c r="C36" s="35">
        <v>18.18</v>
      </c>
      <c r="D36" s="33">
        <v>355.9</v>
      </c>
      <c r="E36" s="33"/>
      <c r="F36" s="38"/>
      <c r="G36" s="442"/>
      <c r="H36" s="437"/>
      <c r="I36" s="440"/>
      <c r="J36" s="24"/>
    </row>
    <row r="37" spans="1:10" ht="15.6" x14ac:dyDescent="0.3">
      <c r="A37" s="52" t="s">
        <v>15</v>
      </c>
      <c r="B37" s="34">
        <v>18237</v>
      </c>
      <c r="C37" s="35">
        <v>17.2</v>
      </c>
      <c r="D37" s="33">
        <v>313.73349000000002</v>
      </c>
      <c r="E37" s="33"/>
      <c r="F37" s="444" t="s">
        <v>16</v>
      </c>
      <c r="G37" s="442"/>
      <c r="H37" s="437"/>
      <c r="I37" s="440"/>
      <c r="J37" s="24"/>
    </row>
    <row r="38" spans="1:10" ht="15.6" x14ac:dyDescent="0.3">
      <c r="A38" s="52" t="s">
        <v>17</v>
      </c>
      <c r="B38" s="34">
        <v>17327</v>
      </c>
      <c r="C38" s="35">
        <v>14.78</v>
      </c>
      <c r="D38" s="33">
        <v>256.13094899999999</v>
      </c>
      <c r="E38" s="33"/>
      <c r="F38" s="445"/>
      <c r="G38" s="443"/>
      <c r="H38" s="438"/>
      <c r="I38" s="441"/>
      <c r="J38" s="24"/>
    </row>
    <row r="39" spans="1:10" ht="15.6" x14ac:dyDescent="0.3">
      <c r="A39" s="52" t="s">
        <v>18</v>
      </c>
      <c r="B39" s="34">
        <v>16425</v>
      </c>
      <c r="C39" s="35">
        <v>13.68</v>
      </c>
      <c r="D39" s="33">
        <v>224.72039799999999</v>
      </c>
      <c r="E39" s="33"/>
      <c r="F39" s="7" t="s">
        <v>19</v>
      </c>
      <c r="G39" s="34">
        <v>16448</v>
      </c>
      <c r="H39" s="35">
        <v>14.597519455252918</v>
      </c>
      <c r="I39" s="53">
        <v>240.1</v>
      </c>
      <c r="J39" s="12"/>
    </row>
    <row r="40" spans="1:10" ht="15.6" x14ac:dyDescent="0.3">
      <c r="A40" s="52" t="s">
        <v>20</v>
      </c>
      <c r="B40" s="34">
        <v>16170</v>
      </c>
      <c r="C40" s="35">
        <v>14.96</v>
      </c>
      <c r="D40" s="33">
        <v>241.85994500000001</v>
      </c>
      <c r="E40" s="33"/>
      <c r="F40" s="7" t="s">
        <v>21</v>
      </c>
      <c r="G40" s="34">
        <v>15695</v>
      </c>
      <c r="H40" s="35">
        <v>15.597323988531381</v>
      </c>
      <c r="I40" s="53">
        <v>244.8</v>
      </c>
      <c r="J40" s="12"/>
    </row>
    <row r="41" spans="1:10" ht="15.6" x14ac:dyDescent="0.3">
      <c r="A41" s="52" t="s">
        <v>22</v>
      </c>
      <c r="B41" s="34">
        <v>15957</v>
      </c>
      <c r="C41" s="35">
        <v>18.809999999999999</v>
      </c>
      <c r="D41" s="33">
        <v>300.17731900000001</v>
      </c>
      <c r="E41" s="33"/>
      <c r="F41" s="7" t="s">
        <v>23</v>
      </c>
      <c r="G41" s="34"/>
      <c r="H41" s="35"/>
      <c r="I41" s="49"/>
      <c r="J41" s="12"/>
    </row>
    <row r="42" spans="1:10" ht="15.6" x14ac:dyDescent="0.3">
      <c r="A42" s="52" t="s">
        <v>24</v>
      </c>
      <c r="B42" s="34">
        <v>16233</v>
      </c>
      <c r="C42" s="35">
        <v>17.224730364073181</v>
      </c>
      <c r="D42" s="33">
        <v>279.60904799999997</v>
      </c>
      <c r="E42" s="33"/>
      <c r="F42" s="7" t="s">
        <v>25</v>
      </c>
      <c r="G42" s="34"/>
      <c r="H42" s="35"/>
      <c r="I42" s="49"/>
      <c r="J42" s="12"/>
    </row>
    <row r="43" spans="1:10" x14ac:dyDescent="0.3">
      <c r="A43" s="51"/>
      <c r="B43" s="34"/>
      <c r="C43" s="35"/>
      <c r="D43" s="33"/>
      <c r="E43" s="33"/>
      <c r="F43" s="7" t="s">
        <v>26</v>
      </c>
      <c r="G43" s="34"/>
      <c r="H43" s="35"/>
      <c r="I43" s="49"/>
      <c r="J43" s="12"/>
    </row>
    <row r="44" spans="1:10" x14ac:dyDescent="0.3">
      <c r="A44" s="51"/>
      <c r="B44" s="34"/>
      <c r="C44" s="35"/>
      <c r="D44" s="33"/>
      <c r="E44" s="33"/>
      <c r="F44" s="7" t="s">
        <v>27</v>
      </c>
      <c r="G44" s="34"/>
      <c r="H44" s="35"/>
      <c r="I44" s="49"/>
      <c r="J44" s="12"/>
    </row>
    <row r="45" spans="1:10" x14ac:dyDescent="0.3">
      <c r="A45" s="51"/>
      <c r="B45" s="34"/>
      <c r="C45" s="35"/>
      <c r="D45" s="33"/>
      <c r="E45" s="33"/>
      <c r="F45" s="7" t="s">
        <v>28</v>
      </c>
      <c r="G45" s="34">
        <v>15736</v>
      </c>
      <c r="H45" s="35">
        <v>27.4</v>
      </c>
      <c r="I45" s="54">
        <v>431.16639999999995</v>
      </c>
      <c r="J45" s="12"/>
    </row>
    <row r="46" spans="1:10" x14ac:dyDescent="0.3">
      <c r="A46" s="51"/>
      <c r="B46" s="34"/>
      <c r="C46" s="35"/>
      <c r="D46" s="33"/>
      <c r="E46" s="33"/>
      <c r="F46" s="7" t="s">
        <v>29</v>
      </c>
      <c r="G46" s="34">
        <v>16603</v>
      </c>
      <c r="H46" s="35">
        <v>20.56</v>
      </c>
      <c r="I46" s="54">
        <v>341.35768000000002</v>
      </c>
      <c r="J46" s="12"/>
    </row>
    <row r="47" spans="1:10" x14ac:dyDescent="0.3">
      <c r="A47" s="51"/>
      <c r="B47" s="34"/>
      <c r="C47" s="35"/>
      <c r="D47" s="33"/>
      <c r="E47" s="33"/>
      <c r="F47" s="7" t="s">
        <v>30</v>
      </c>
      <c r="G47" s="34">
        <v>17742</v>
      </c>
      <c r="H47" s="35">
        <v>27.27</v>
      </c>
      <c r="I47" s="54">
        <v>483.8</v>
      </c>
      <c r="J47" s="12"/>
    </row>
    <row r="48" spans="1:10" x14ac:dyDescent="0.3">
      <c r="A48" s="51"/>
      <c r="B48" s="34"/>
      <c r="C48" s="35"/>
      <c r="D48" s="33"/>
      <c r="E48" s="33"/>
      <c r="F48" s="7" t="s">
        <v>31</v>
      </c>
      <c r="G48" s="34">
        <v>21755.195210000002</v>
      </c>
      <c r="H48" s="35">
        <v>30.844774335628678</v>
      </c>
      <c r="I48" s="54">
        <v>671.03408688000002</v>
      </c>
      <c r="J48" s="12"/>
    </row>
    <row r="49" spans="1:22" x14ac:dyDescent="0.3">
      <c r="A49" s="51"/>
      <c r="B49" s="34"/>
      <c r="C49" s="35"/>
      <c r="D49" s="33"/>
      <c r="E49" s="33"/>
      <c r="F49" s="7" t="s">
        <v>32</v>
      </c>
      <c r="G49" s="34">
        <v>28643.37559901</v>
      </c>
      <c r="H49" s="35">
        <v>45.556520523241026</v>
      </c>
      <c r="I49" s="54">
        <v>1304.8925283312001</v>
      </c>
      <c r="J49" s="12"/>
    </row>
    <row r="50" spans="1:22" x14ac:dyDescent="0.3">
      <c r="A50" s="51"/>
      <c r="B50" s="34"/>
      <c r="C50" s="35"/>
      <c r="D50" s="33"/>
      <c r="E50" s="33"/>
      <c r="F50" s="7" t="s">
        <v>33</v>
      </c>
      <c r="G50" s="34">
        <v>35095.391457275</v>
      </c>
      <c r="H50" s="35">
        <v>57.329257378479198</v>
      </c>
      <c r="I50" s="54">
        <v>2011.9927296525989</v>
      </c>
      <c r="J50" s="12"/>
    </row>
    <row r="51" spans="1:22" x14ac:dyDescent="0.3">
      <c r="A51" s="51"/>
      <c r="B51" s="34"/>
      <c r="C51" s="35"/>
      <c r="D51" s="33"/>
      <c r="E51" s="33"/>
      <c r="F51" s="7" t="s">
        <v>34</v>
      </c>
      <c r="G51" s="34">
        <v>36201.662769457995</v>
      </c>
      <c r="H51" s="35">
        <v>55.824500913993738</v>
      </c>
      <c r="I51" s="54">
        <v>2020.939756361701</v>
      </c>
      <c r="J51" s="12"/>
      <c r="P51" s="391"/>
      <c r="Q51" s="391"/>
      <c r="R51" s="391"/>
      <c r="S51" s="391"/>
      <c r="T51" s="391"/>
      <c r="U51" s="391"/>
    </row>
    <row r="52" spans="1:22" x14ac:dyDescent="0.3">
      <c r="A52" s="51"/>
      <c r="B52" s="34"/>
      <c r="C52" s="35"/>
      <c r="D52" s="33"/>
      <c r="E52" s="33"/>
      <c r="F52" s="7" t="s">
        <v>35</v>
      </c>
      <c r="G52" s="34">
        <v>33765.546539999996</v>
      </c>
      <c r="H52" s="35">
        <v>87.281010936362591</v>
      </c>
      <c r="I52" s="54">
        <v>2947.0910368300001</v>
      </c>
      <c r="J52" s="12"/>
      <c r="P52" s="392"/>
      <c r="Q52" s="391"/>
      <c r="R52" s="391"/>
      <c r="S52" s="391"/>
      <c r="T52" s="391"/>
      <c r="U52" s="391"/>
      <c r="V52" s="391"/>
    </row>
    <row r="53" spans="1:22" x14ac:dyDescent="0.3">
      <c r="A53" s="51"/>
      <c r="B53" s="34"/>
      <c r="C53" s="35"/>
      <c r="D53" s="33"/>
      <c r="E53" s="33"/>
      <c r="F53" s="7" t="s">
        <v>36</v>
      </c>
      <c r="G53" s="34">
        <v>30083.46731</v>
      </c>
      <c r="H53" s="35">
        <v>60.466423241556861</v>
      </c>
      <c r="I53" s="54">
        <v>1819.03966694</v>
      </c>
      <c r="J53" s="12"/>
    </row>
    <row r="54" spans="1:22" x14ac:dyDescent="0.3">
      <c r="A54" s="51"/>
      <c r="B54" s="34"/>
      <c r="C54" s="35"/>
      <c r="D54" s="33"/>
      <c r="E54" s="33"/>
      <c r="F54" s="7" t="s">
        <v>37</v>
      </c>
      <c r="G54" s="34">
        <v>26211.67296</v>
      </c>
      <c r="H54" s="35">
        <v>65.270926071023283</v>
      </c>
      <c r="I54" s="54">
        <v>1710.86016797</v>
      </c>
      <c r="J54" s="12"/>
      <c r="R54" s="168"/>
    </row>
    <row r="55" spans="1:22" x14ac:dyDescent="0.3">
      <c r="A55" s="51"/>
      <c r="B55" s="34"/>
      <c r="C55" s="35"/>
      <c r="D55" s="33"/>
      <c r="E55" s="33"/>
      <c r="F55" s="7" t="s">
        <v>38</v>
      </c>
      <c r="G55" s="34">
        <v>24586.888300000002</v>
      </c>
      <c r="H55" s="35">
        <v>80.377003368498649</v>
      </c>
      <c r="I55" s="54">
        <v>1976.22040371</v>
      </c>
      <c r="J55" s="12"/>
    </row>
    <row r="56" spans="1:22" x14ac:dyDescent="0.3">
      <c r="A56" s="51"/>
      <c r="B56" s="34"/>
      <c r="C56" s="35"/>
      <c r="D56" s="33"/>
      <c r="E56" s="33"/>
      <c r="F56" s="7" t="s">
        <v>39</v>
      </c>
      <c r="G56" s="34">
        <v>24378.284079999998</v>
      </c>
      <c r="H56" s="35">
        <v>85.432365921055435</v>
      </c>
      <c r="I56" s="54">
        <v>2082.6944860499998</v>
      </c>
      <c r="J56" s="12"/>
      <c r="O56" s="393"/>
      <c r="P56" s="393"/>
      <c r="Q56" s="393"/>
      <c r="R56" s="393"/>
      <c r="S56" s="393"/>
      <c r="T56" s="393"/>
    </row>
    <row r="57" spans="1:22" x14ac:dyDescent="0.3">
      <c r="A57" s="51"/>
      <c r="B57" s="34"/>
      <c r="C57" s="35"/>
      <c r="D57" s="33"/>
      <c r="E57" s="33"/>
      <c r="F57" s="7" t="s">
        <v>135</v>
      </c>
      <c r="G57" s="34">
        <v>28765.343000000001</v>
      </c>
      <c r="H57" s="35">
        <f>I57/G57*1000</f>
        <v>83.986321178231734</v>
      </c>
      <c r="I57" s="54">
        <v>2415.895336</v>
      </c>
      <c r="J57" s="12"/>
      <c r="O57" s="392"/>
      <c r="P57" s="393"/>
      <c r="Q57" s="393"/>
      <c r="R57" s="393"/>
      <c r="S57" s="393"/>
      <c r="T57" s="393"/>
      <c r="U57" s="393"/>
    </row>
    <row r="58" spans="1:22" x14ac:dyDescent="0.3">
      <c r="A58" s="51"/>
      <c r="B58" s="34"/>
      <c r="C58" s="35"/>
      <c r="D58" s="33"/>
      <c r="E58" s="33"/>
      <c r="F58" s="7" t="s">
        <v>138</v>
      </c>
      <c r="G58" s="34">
        <v>26745.751</v>
      </c>
      <c r="H58" s="35">
        <f t="shared" ref="H58:H62" si="0">I58/G58*1000</f>
        <v>88.644214215558947</v>
      </c>
      <c r="I58" s="54">
        <v>2370.8560809999999</v>
      </c>
      <c r="J58" s="12"/>
      <c r="P58" s="392"/>
      <c r="Q58" s="391"/>
      <c r="R58" s="391"/>
      <c r="S58" s="391"/>
      <c r="T58" s="391"/>
      <c r="U58" s="391"/>
      <c r="V58" s="391"/>
    </row>
    <row r="59" spans="1:22" x14ac:dyDescent="0.3">
      <c r="A59" s="51"/>
      <c r="B59" s="34"/>
      <c r="C59" s="35"/>
      <c r="D59" s="33"/>
      <c r="E59" s="33"/>
      <c r="F59" s="7" t="s">
        <v>151</v>
      </c>
      <c r="G59" s="34">
        <v>30439.036</v>
      </c>
      <c r="H59" s="35">
        <f t="shared" si="0"/>
        <v>58.542708711274557</v>
      </c>
      <c r="I59" s="54">
        <v>1781.983618</v>
      </c>
      <c r="J59" s="12"/>
    </row>
    <row r="60" spans="1:22" x14ac:dyDescent="0.3">
      <c r="A60" s="51"/>
      <c r="B60" s="34"/>
      <c r="C60" s="35"/>
      <c r="D60" s="33"/>
      <c r="E60" s="33"/>
      <c r="F60" s="7" t="s">
        <v>152</v>
      </c>
      <c r="G60" s="34">
        <v>25116.620999999999</v>
      </c>
      <c r="H60" s="35">
        <f t="shared" si="0"/>
        <v>34.306259030623586</v>
      </c>
      <c r="I60" s="54">
        <v>861.65730599999995</v>
      </c>
      <c r="J60" s="12"/>
    </row>
    <row r="61" spans="1:22" x14ac:dyDescent="0.3">
      <c r="A61" s="51"/>
      <c r="B61" s="34"/>
      <c r="C61" s="35"/>
      <c r="D61" s="33"/>
      <c r="E61" s="33"/>
      <c r="F61" s="7" t="s">
        <v>168</v>
      </c>
      <c r="G61" s="34">
        <v>21253.705000000002</v>
      </c>
      <c r="H61" s="35">
        <f t="shared" si="0"/>
        <v>41.846850325625581</v>
      </c>
      <c r="I61" s="54">
        <v>889.40061200000002</v>
      </c>
      <c r="J61" s="12"/>
      <c r="O61" s="393"/>
      <c r="P61" s="393"/>
      <c r="Q61" s="393"/>
      <c r="R61" s="393"/>
      <c r="S61" s="393"/>
      <c r="T61" s="393"/>
    </row>
    <row r="62" spans="1:22" x14ac:dyDescent="0.3">
      <c r="A62" s="51"/>
      <c r="B62" s="34"/>
      <c r="C62" s="35"/>
      <c r="D62" s="33"/>
      <c r="E62" s="33"/>
      <c r="F62" s="7" t="s">
        <v>169</v>
      </c>
      <c r="G62" s="34">
        <v>19384.205000000002</v>
      </c>
      <c r="H62" s="35">
        <f t="shared" si="0"/>
        <v>53.574940679795738</v>
      </c>
      <c r="I62" s="54">
        <v>1038.5076329999999</v>
      </c>
      <c r="J62" s="12"/>
      <c r="O62" s="392"/>
      <c r="P62" s="393"/>
      <c r="Q62" s="393"/>
      <c r="R62" s="393"/>
      <c r="S62" s="393"/>
      <c r="T62" s="393"/>
      <c r="U62" s="393"/>
    </row>
    <row r="63" spans="1:22" x14ac:dyDescent="0.3">
      <c r="A63" s="1"/>
      <c r="B63" s="1"/>
      <c r="C63" s="1"/>
      <c r="D63" s="1"/>
      <c r="E63" s="333"/>
      <c r="F63" s="81" t="s">
        <v>175</v>
      </c>
      <c r="G63" s="34">
        <v>22860</v>
      </c>
      <c r="H63" s="332">
        <v>53.21</v>
      </c>
      <c r="I63" s="54">
        <v>1216.5</v>
      </c>
      <c r="J63" s="24"/>
    </row>
    <row r="64" spans="1:22" x14ac:dyDescent="0.3">
      <c r="A64" s="1"/>
      <c r="B64" s="1"/>
      <c r="C64" s="1"/>
      <c r="D64" s="1"/>
      <c r="E64" s="1"/>
      <c r="F64" s="346" t="s">
        <v>188</v>
      </c>
      <c r="G64" s="34">
        <v>21210</v>
      </c>
      <c r="H64" s="332">
        <v>41.64</v>
      </c>
      <c r="I64" s="54">
        <v>883.3</v>
      </c>
      <c r="J64" s="24"/>
    </row>
    <row r="65" spans="1:10" x14ac:dyDescent="0.3">
      <c r="A65" s="280"/>
      <c r="B65" s="347"/>
      <c r="C65" s="347"/>
      <c r="D65" s="347"/>
      <c r="E65" s="348"/>
      <c r="F65" s="346" t="s">
        <v>208</v>
      </c>
      <c r="G65" s="34">
        <v>18773</v>
      </c>
      <c r="H65" s="332">
        <v>45.39</v>
      </c>
      <c r="I65" s="54">
        <v>852.1</v>
      </c>
      <c r="J65" s="24"/>
    </row>
    <row r="66" spans="1:10" x14ac:dyDescent="0.3">
      <c r="A66" s="1"/>
      <c r="B66" s="25"/>
      <c r="C66" s="25"/>
      <c r="D66" s="25"/>
      <c r="E66" s="25"/>
      <c r="F66" s="346" t="s">
        <v>218</v>
      </c>
      <c r="G66" s="34">
        <v>19440</v>
      </c>
      <c r="H66" s="332">
        <v>84.46</v>
      </c>
      <c r="I66" s="54">
        <v>1642</v>
      </c>
      <c r="J66" s="24"/>
    </row>
    <row r="67" spans="1:10" x14ac:dyDescent="0.3">
      <c r="A67" s="1"/>
      <c r="B67" s="25"/>
      <c r="C67" s="25"/>
      <c r="D67" s="25"/>
      <c r="E67" s="25"/>
      <c r="F67" s="346" t="s">
        <v>255</v>
      </c>
      <c r="G67" s="34">
        <v>21936</v>
      </c>
      <c r="H67" s="332">
        <v>77.19</v>
      </c>
      <c r="I67" s="54">
        <f>(G67*H67)/1000</f>
        <v>1693.23984</v>
      </c>
      <c r="J67" s="24"/>
    </row>
    <row r="68" spans="1:10" x14ac:dyDescent="0.3">
      <c r="A68" s="1"/>
      <c r="B68" s="25"/>
      <c r="C68" s="25"/>
      <c r="D68" s="25"/>
      <c r="E68" s="25"/>
      <c r="F68" s="334" t="s">
        <v>256</v>
      </c>
      <c r="G68" s="96">
        <v>24112</v>
      </c>
      <c r="H68" s="350">
        <v>73.819999999999993</v>
      </c>
      <c r="I68" s="426">
        <v>1779.9</v>
      </c>
      <c r="J68" s="24"/>
    </row>
    <row r="69" spans="1:10" x14ac:dyDescent="0.3">
      <c r="A69" s="1"/>
      <c r="B69" s="25"/>
      <c r="C69" s="25"/>
      <c r="D69" s="25"/>
      <c r="E69" s="25"/>
      <c r="F69" s="345"/>
      <c r="G69" s="26"/>
      <c r="H69" s="25"/>
      <c r="I69" s="24"/>
      <c r="J69" s="24"/>
    </row>
    <row r="70" spans="1:10" x14ac:dyDescent="0.3">
      <c r="A70" s="8">
        <v>1</v>
      </c>
      <c r="B70" s="8" t="s">
        <v>40</v>
      </c>
      <c r="C70" s="8"/>
      <c r="D70" s="8"/>
      <c r="E70" s="8"/>
      <c r="F70" s="36"/>
      <c r="G70" s="36"/>
      <c r="H70" s="8"/>
      <c r="I70" s="37"/>
      <c r="J70" s="37"/>
    </row>
    <row r="71" spans="1:10" ht="75.75" customHeight="1" x14ac:dyDescent="0.3">
      <c r="A71" s="29">
        <v>2</v>
      </c>
      <c r="B71" s="432" t="s">
        <v>225</v>
      </c>
      <c r="C71" s="433"/>
      <c r="D71" s="433"/>
      <c r="E71" s="433"/>
      <c r="F71" s="433"/>
      <c r="G71" s="433"/>
      <c r="H71" s="433"/>
      <c r="I71" s="434"/>
      <c r="J71" s="434"/>
    </row>
    <row r="72" spans="1:10" ht="27" customHeight="1" x14ac:dyDescent="0.3">
      <c r="A72" s="29">
        <v>3</v>
      </c>
      <c r="B72" s="432" t="s">
        <v>41</v>
      </c>
      <c r="C72" s="433"/>
      <c r="D72" s="433"/>
      <c r="E72" s="433"/>
      <c r="F72" s="433"/>
      <c r="G72" s="433"/>
      <c r="H72" s="433"/>
      <c r="I72" s="434"/>
      <c r="J72" s="434"/>
    </row>
    <row r="73" spans="1:10" x14ac:dyDescent="0.3">
      <c r="A73" s="8"/>
      <c r="B73" s="8"/>
      <c r="C73" s="8"/>
      <c r="D73" s="8"/>
      <c r="E73" s="8"/>
      <c r="F73" s="36"/>
      <c r="G73" s="36"/>
      <c r="H73" s="8"/>
      <c r="I73" s="37"/>
      <c r="J73" s="37"/>
    </row>
    <row r="74" spans="1:10" ht="82.2" customHeight="1" x14ac:dyDescent="0.3">
      <c r="A74" s="435" t="s">
        <v>263</v>
      </c>
      <c r="B74" s="434"/>
      <c r="C74" s="434"/>
      <c r="D74" s="434"/>
      <c r="E74" s="434"/>
      <c r="F74" s="434"/>
      <c r="G74" s="434"/>
      <c r="H74" s="434"/>
      <c r="I74" s="434"/>
      <c r="J74" s="434"/>
    </row>
  </sheetData>
  <mergeCells count="8">
    <mergeCell ref="F34:G34"/>
    <mergeCell ref="B71:J71"/>
    <mergeCell ref="A74:J74"/>
    <mergeCell ref="B72:J72"/>
    <mergeCell ref="H34:H38"/>
    <mergeCell ref="I34:I38"/>
    <mergeCell ref="G35:G38"/>
    <mergeCell ref="F37:F3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95"/>
  <sheetViews>
    <sheetView topLeftCell="A52" zoomScaleNormal="100" workbookViewId="0">
      <selection activeCell="A75" sqref="A75:R75"/>
    </sheetView>
  </sheetViews>
  <sheetFormatPr defaultRowHeight="14.4" x14ac:dyDescent="0.3"/>
  <cols>
    <col min="2" max="2" width="8.33203125" customWidth="1"/>
    <col min="3" max="3" width="8.5546875" customWidth="1"/>
    <col min="8" max="8" width="8.33203125" customWidth="1"/>
    <col min="9" max="9" width="7.5546875" customWidth="1"/>
    <col min="10" max="10" width="8" customWidth="1"/>
    <col min="11" max="11" width="8.33203125" customWidth="1"/>
    <col min="13" max="13" width="8.109375" customWidth="1"/>
    <col min="14" max="14" width="6.6640625" customWidth="1"/>
    <col min="15" max="15" width="8.5546875" customWidth="1"/>
    <col min="16" max="16" width="7.6640625" customWidth="1"/>
    <col min="17" max="17" width="8.109375" customWidth="1"/>
    <col min="32" max="32" width="10.109375" bestFit="1" customWidth="1"/>
  </cols>
  <sheetData>
    <row r="1" spans="1:33" ht="25.2" customHeight="1" x14ac:dyDescent="0.3">
      <c r="A1" s="472" t="s">
        <v>270</v>
      </c>
      <c r="B1" s="473"/>
      <c r="C1" s="473"/>
      <c r="D1" s="473"/>
      <c r="E1" s="473"/>
      <c r="F1" s="473"/>
      <c r="G1" s="473"/>
      <c r="H1" s="473"/>
      <c r="I1" s="473"/>
      <c r="J1" s="473"/>
      <c r="K1" s="473"/>
      <c r="L1" s="473"/>
      <c r="M1" s="473"/>
      <c r="N1" s="473"/>
      <c r="O1" s="473"/>
      <c r="P1" s="473"/>
      <c r="Q1" s="473"/>
      <c r="R1" s="473"/>
    </row>
    <row r="2" spans="1:33" x14ac:dyDescent="0.3">
      <c r="A2" s="86"/>
      <c r="B2" s="75"/>
      <c r="C2" s="76" t="s">
        <v>42</v>
      </c>
      <c r="D2" s="76"/>
      <c r="E2" s="76"/>
      <c r="F2" s="76"/>
      <c r="G2" s="77"/>
      <c r="H2" s="78"/>
      <c r="I2" s="66"/>
      <c r="J2" s="66"/>
      <c r="K2" s="66"/>
      <c r="L2" s="79" t="s">
        <v>43</v>
      </c>
      <c r="M2" s="66"/>
      <c r="N2" s="66"/>
      <c r="O2" s="66"/>
      <c r="P2" s="66"/>
      <c r="Q2" s="60"/>
      <c r="R2" s="77"/>
    </row>
    <row r="3" spans="1:33" x14ac:dyDescent="0.3">
      <c r="A3" s="87"/>
      <c r="B3" s="62"/>
      <c r="C3" s="63"/>
      <c r="D3" s="63"/>
      <c r="E3" s="63"/>
      <c r="F3" s="60"/>
      <c r="G3" s="64"/>
      <c r="H3" s="65" t="s">
        <v>44</v>
      </c>
      <c r="I3" s="66"/>
      <c r="J3" s="66"/>
      <c r="K3" s="67"/>
      <c r="L3" s="68"/>
      <c r="M3" s="65" t="s">
        <v>45</v>
      </c>
      <c r="N3" s="66"/>
      <c r="O3" s="66"/>
      <c r="P3" s="66"/>
      <c r="Q3" s="68"/>
      <c r="R3" s="64"/>
      <c r="AD3" s="326" t="s">
        <v>271</v>
      </c>
    </row>
    <row r="4" spans="1:33" x14ac:dyDescent="0.3">
      <c r="A4" s="456" t="s">
        <v>2</v>
      </c>
      <c r="B4" s="454" t="s">
        <v>3</v>
      </c>
      <c r="C4" s="452" t="s">
        <v>4</v>
      </c>
      <c r="D4" s="450" t="s">
        <v>163</v>
      </c>
      <c r="E4" s="450" t="s">
        <v>6</v>
      </c>
      <c r="F4" s="450" t="s">
        <v>7</v>
      </c>
      <c r="G4" s="458" t="s">
        <v>9</v>
      </c>
      <c r="H4" s="69"/>
      <c r="I4" s="60"/>
      <c r="J4" s="60" t="s">
        <v>46</v>
      </c>
      <c r="K4" s="60" t="s">
        <v>47</v>
      </c>
      <c r="L4" s="70" t="s">
        <v>48</v>
      </c>
      <c r="M4" s="69"/>
      <c r="N4" s="60"/>
      <c r="O4" s="60" t="s">
        <v>46</v>
      </c>
      <c r="P4" s="56"/>
      <c r="Q4" s="71" t="s">
        <v>48</v>
      </c>
      <c r="R4" s="88"/>
      <c r="AD4" t="s">
        <v>171</v>
      </c>
      <c r="AF4" s="168">
        <v>13148261</v>
      </c>
    </row>
    <row r="5" spans="1:33" ht="15.6" x14ac:dyDescent="0.3">
      <c r="A5" s="457"/>
      <c r="B5" s="455"/>
      <c r="C5" s="453"/>
      <c r="D5" s="451"/>
      <c r="E5" s="451"/>
      <c r="F5" s="451"/>
      <c r="G5" s="459"/>
      <c r="H5" s="72" t="s">
        <v>49</v>
      </c>
      <c r="I5" s="61" t="s">
        <v>50</v>
      </c>
      <c r="J5" s="61" t="s">
        <v>51</v>
      </c>
      <c r="K5" s="61" t="s">
        <v>52</v>
      </c>
      <c r="L5" s="71" t="s">
        <v>53</v>
      </c>
      <c r="M5" s="72" t="s">
        <v>49</v>
      </c>
      <c r="N5" s="61" t="s">
        <v>50</v>
      </c>
      <c r="O5" s="61" t="s">
        <v>51</v>
      </c>
      <c r="P5" s="67" t="s">
        <v>54</v>
      </c>
      <c r="Q5" s="71" t="s">
        <v>53</v>
      </c>
      <c r="R5" s="89" t="s">
        <v>9</v>
      </c>
      <c r="AD5" t="s">
        <v>172</v>
      </c>
      <c r="AF5" s="168">
        <v>2720088</v>
      </c>
    </row>
    <row r="6" spans="1:33" x14ac:dyDescent="0.3">
      <c r="A6" s="90"/>
      <c r="B6" s="60"/>
      <c r="C6" s="60"/>
      <c r="D6" s="60"/>
      <c r="E6" s="60"/>
      <c r="F6" s="60"/>
      <c r="G6" s="70"/>
      <c r="H6" s="60"/>
      <c r="I6" s="60"/>
      <c r="J6" s="60"/>
      <c r="K6" s="60"/>
      <c r="L6" s="70"/>
      <c r="M6" s="60"/>
      <c r="N6" s="60"/>
      <c r="O6" s="60"/>
      <c r="P6" s="80"/>
      <c r="Q6" s="70"/>
      <c r="R6" s="70"/>
      <c r="AD6" t="s">
        <v>173</v>
      </c>
      <c r="AF6" s="168">
        <v>2626421</v>
      </c>
    </row>
    <row r="7" spans="1:33" x14ac:dyDescent="0.3">
      <c r="A7" s="92">
        <v>1960</v>
      </c>
      <c r="B7" s="81">
        <v>2811</v>
      </c>
      <c r="C7" s="34">
        <v>303</v>
      </c>
      <c r="D7" s="34">
        <v>96</v>
      </c>
      <c r="E7" s="34">
        <v>497</v>
      </c>
      <c r="F7" s="34"/>
      <c r="G7" s="82">
        <v>3707</v>
      </c>
      <c r="H7" s="81">
        <v>114</v>
      </c>
      <c r="I7" s="34">
        <v>4</v>
      </c>
      <c r="J7" s="34">
        <v>58</v>
      </c>
      <c r="K7" s="34"/>
      <c r="L7" s="82">
        <v>176</v>
      </c>
      <c r="M7" s="81">
        <v>14</v>
      </c>
      <c r="N7" s="34">
        <v>3</v>
      </c>
      <c r="O7" s="34">
        <v>150</v>
      </c>
      <c r="P7" s="34"/>
      <c r="Q7" s="82">
        <v>167</v>
      </c>
      <c r="R7" s="91">
        <v>343</v>
      </c>
      <c r="AD7" t="s">
        <v>174</v>
      </c>
      <c r="AF7" s="168">
        <v>1424981</v>
      </c>
    </row>
    <row r="8" spans="1:33" x14ac:dyDescent="0.3">
      <c r="A8" s="92">
        <v>1961</v>
      </c>
      <c r="B8" s="81">
        <v>2447</v>
      </c>
      <c r="C8" s="34">
        <v>324</v>
      </c>
      <c r="D8" s="34">
        <v>81</v>
      </c>
      <c r="E8" s="34">
        <v>535</v>
      </c>
      <c r="F8" s="34"/>
      <c r="G8" s="82">
        <v>3387</v>
      </c>
      <c r="H8" s="81">
        <v>169</v>
      </c>
      <c r="I8" s="34">
        <v>6</v>
      </c>
      <c r="J8" s="34">
        <v>60</v>
      </c>
      <c r="K8" s="34"/>
      <c r="L8" s="82">
        <v>235</v>
      </c>
      <c r="M8" s="81">
        <v>7</v>
      </c>
      <c r="N8" s="34">
        <v>2</v>
      </c>
      <c r="O8" s="34">
        <v>173</v>
      </c>
      <c r="P8" s="34"/>
      <c r="Q8" s="82">
        <v>182</v>
      </c>
      <c r="R8" s="91">
        <v>417</v>
      </c>
      <c r="AD8" t="s">
        <v>202</v>
      </c>
      <c r="AF8" s="168">
        <v>503362</v>
      </c>
    </row>
    <row r="9" spans="1:33" x14ac:dyDescent="0.3">
      <c r="A9" s="92">
        <v>1962</v>
      </c>
      <c r="B9" s="81">
        <v>2615</v>
      </c>
      <c r="C9" s="34">
        <v>333</v>
      </c>
      <c r="D9" s="34">
        <v>88</v>
      </c>
      <c r="E9" s="34">
        <v>656</v>
      </c>
      <c r="F9" s="34"/>
      <c r="G9" s="82">
        <v>3692</v>
      </c>
      <c r="H9" s="81">
        <v>182</v>
      </c>
      <c r="I9" s="34">
        <v>16</v>
      </c>
      <c r="J9" s="34">
        <v>57</v>
      </c>
      <c r="K9" s="34"/>
      <c r="L9" s="82">
        <v>255</v>
      </c>
      <c r="M9" s="81">
        <v>8</v>
      </c>
      <c r="N9" s="34">
        <v>2</v>
      </c>
      <c r="O9" s="34">
        <v>154</v>
      </c>
      <c r="P9" s="34"/>
      <c r="Q9" s="82">
        <v>164</v>
      </c>
      <c r="R9" s="91">
        <v>419</v>
      </c>
    </row>
    <row r="10" spans="1:33" ht="15" customHeight="1" x14ac:dyDescent="0.3">
      <c r="A10" s="92">
        <v>1963</v>
      </c>
      <c r="B10" s="81">
        <v>2550</v>
      </c>
      <c r="C10" s="34">
        <v>310</v>
      </c>
      <c r="D10" s="34">
        <v>82</v>
      </c>
      <c r="E10" s="34">
        <v>700</v>
      </c>
      <c r="F10" s="34"/>
      <c r="G10" s="82">
        <v>3642</v>
      </c>
      <c r="H10" s="81">
        <v>131</v>
      </c>
      <c r="I10" s="34">
        <v>6</v>
      </c>
      <c r="J10" s="34">
        <v>60</v>
      </c>
      <c r="K10" s="34"/>
      <c r="L10" s="82">
        <v>197</v>
      </c>
      <c r="M10" s="81">
        <v>8</v>
      </c>
      <c r="N10" s="34">
        <v>5</v>
      </c>
      <c r="O10" s="34">
        <v>152</v>
      </c>
      <c r="P10" s="34"/>
      <c r="Q10" s="82">
        <v>165</v>
      </c>
      <c r="R10" s="91">
        <v>362</v>
      </c>
      <c r="AD10" s="471" t="s">
        <v>268</v>
      </c>
      <c r="AE10" s="471"/>
      <c r="AF10" s="471"/>
      <c r="AG10" s="281"/>
    </row>
    <row r="11" spans="1:33" x14ac:dyDescent="0.3">
      <c r="A11" s="92">
        <v>1964</v>
      </c>
      <c r="B11" s="81">
        <v>2216</v>
      </c>
      <c r="C11" s="34">
        <v>317</v>
      </c>
      <c r="D11" s="34">
        <v>88</v>
      </c>
      <c r="E11" s="34">
        <v>708</v>
      </c>
      <c r="F11" s="34"/>
      <c r="G11" s="82">
        <v>3329</v>
      </c>
      <c r="H11" s="81">
        <v>100</v>
      </c>
      <c r="I11" s="34">
        <v>7</v>
      </c>
      <c r="J11" s="34">
        <v>109</v>
      </c>
      <c r="K11" s="34"/>
      <c r="L11" s="82">
        <v>216</v>
      </c>
      <c r="M11" s="81">
        <v>22</v>
      </c>
      <c r="N11" s="34">
        <v>3</v>
      </c>
      <c r="O11" s="34">
        <v>150</v>
      </c>
      <c r="P11" s="34"/>
      <c r="Q11" s="82">
        <v>175</v>
      </c>
      <c r="R11" s="91">
        <v>391</v>
      </c>
      <c r="AD11" s="471"/>
      <c r="AE11" s="471"/>
      <c r="AF11" s="471"/>
      <c r="AG11" s="281"/>
    </row>
    <row r="12" spans="1:33" x14ac:dyDescent="0.3">
      <c r="A12" s="92">
        <v>1965</v>
      </c>
      <c r="B12" s="81">
        <v>2649</v>
      </c>
      <c r="C12" s="34">
        <v>306</v>
      </c>
      <c r="D12" s="34">
        <v>101</v>
      </c>
      <c r="E12" s="34">
        <v>754</v>
      </c>
      <c r="F12" s="34"/>
      <c r="G12" s="82">
        <v>3810</v>
      </c>
      <c r="H12" s="81">
        <v>177</v>
      </c>
      <c r="I12" s="34">
        <v>9</v>
      </c>
      <c r="J12" s="34">
        <v>107</v>
      </c>
      <c r="K12" s="34"/>
      <c r="L12" s="82">
        <v>293</v>
      </c>
      <c r="M12" s="81">
        <v>14</v>
      </c>
      <c r="N12" s="34">
        <v>1</v>
      </c>
      <c r="O12" s="34">
        <v>199</v>
      </c>
      <c r="P12" s="34"/>
      <c r="Q12" s="82">
        <v>214</v>
      </c>
      <c r="R12" s="91">
        <v>507</v>
      </c>
      <c r="AD12" s="471"/>
      <c r="AE12" s="471"/>
      <c r="AF12" s="471"/>
      <c r="AG12" s="281"/>
    </row>
    <row r="13" spans="1:33" x14ac:dyDescent="0.3">
      <c r="A13" s="92">
        <v>1966</v>
      </c>
      <c r="B13" s="81">
        <v>2308</v>
      </c>
      <c r="C13" s="34">
        <v>301</v>
      </c>
      <c r="D13" s="34">
        <v>106</v>
      </c>
      <c r="E13" s="34">
        <v>792</v>
      </c>
      <c r="F13" s="34"/>
      <c r="G13" s="82">
        <v>3507</v>
      </c>
      <c r="H13" s="81">
        <v>179</v>
      </c>
      <c r="I13" s="34">
        <v>9</v>
      </c>
      <c r="J13" s="34">
        <v>96</v>
      </c>
      <c r="K13" s="34"/>
      <c r="L13" s="82">
        <v>284</v>
      </c>
      <c r="M13" s="81">
        <v>10</v>
      </c>
      <c r="N13" s="34">
        <v>3</v>
      </c>
      <c r="O13" s="34">
        <v>185</v>
      </c>
      <c r="P13" s="34"/>
      <c r="Q13" s="82">
        <v>198</v>
      </c>
      <c r="R13" s="91">
        <v>482</v>
      </c>
      <c r="AD13" s="471"/>
      <c r="AE13" s="471"/>
      <c r="AF13" s="471"/>
      <c r="AG13" s="281"/>
    </row>
    <row r="14" spans="1:33" x14ac:dyDescent="0.3">
      <c r="A14" s="92">
        <v>1967</v>
      </c>
      <c r="B14" s="81">
        <v>2097</v>
      </c>
      <c r="C14" s="34">
        <v>286</v>
      </c>
      <c r="D14" s="34">
        <v>96</v>
      </c>
      <c r="E14" s="34">
        <v>802</v>
      </c>
      <c r="F14" s="34">
        <v>109</v>
      </c>
      <c r="G14" s="82">
        <v>3390</v>
      </c>
      <c r="H14" s="81">
        <v>162</v>
      </c>
      <c r="I14" s="34">
        <v>14</v>
      </c>
      <c r="J14" s="34">
        <v>104</v>
      </c>
      <c r="K14" s="34"/>
      <c r="L14" s="82">
        <v>280</v>
      </c>
      <c r="M14" s="81">
        <v>7</v>
      </c>
      <c r="N14" s="34">
        <v>5</v>
      </c>
      <c r="O14" s="34">
        <v>191</v>
      </c>
      <c r="P14" s="34"/>
      <c r="Q14" s="82">
        <v>203</v>
      </c>
      <c r="R14" s="91">
        <v>483</v>
      </c>
    </row>
    <row r="15" spans="1:33" x14ac:dyDescent="0.3">
      <c r="A15" s="92">
        <v>1968</v>
      </c>
      <c r="B15" s="81">
        <v>1898</v>
      </c>
      <c r="C15" s="34">
        <v>282</v>
      </c>
      <c r="D15" s="34">
        <v>99</v>
      </c>
      <c r="E15" s="34">
        <v>784</v>
      </c>
      <c r="F15" s="34">
        <v>328</v>
      </c>
      <c r="G15" s="82">
        <v>3391</v>
      </c>
      <c r="H15" s="81">
        <v>300</v>
      </c>
      <c r="I15" s="34">
        <v>14</v>
      </c>
      <c r="J15" s="34">
        <v>89</v>
      </c>
      <c r="K15" s="34"/>
      <c r="L15" s="82">
        <v>403</v>
      </c>
      <c r="M15" s="81">
        <v>15</v>
      </c>
      <c r="N15" s="34">
        <v>13</v>
      </c>
      <c r="O15" s="34">
        <v>509</v>
      </c>
      <c r="P15" s="34"/>
      <c r="Q15" s="82">
        <v>537</v>
      </c>
      <c r="R15" s="91">
        <v>940</v>
      </c>
    </row>
    <row r="16" spans="1:33" x14ac:dyDescent="0.3">
      <c r="A16" s="92">
        <v>1969</v>
      </c>
      <c r="B16" s="81">
        <v>1827</v>
      </c>
      <c r="C16" s="34">
        <v>244</v>
      </c>
      <c r="D16" s="34">
        <v>108</v>
      </c>
      <c r="E16" s="34">
        <v>759</v>
      </c>
      <c r="F16" s="34">
        <v>397</v>
      </c>
      <c r="G16" s="82">
        <v>3335</v>
      </c>
      <c r="H16" s="81">
        <v>171</v>
      </c>
      <c r="I16" s="34">
        <v>44</v>
      </c>
      <c r="J16" s="34">
        <v>105</v>
      </c>
      <c r="K16" s="34"/>
      <c r="L16" s="82">
        <v>320</v>
      </c>
      <c r="M16" s="81">
        <v>15</v>
      </c>
      <c r="N16" s="34">
        <v>5</v>
      </c>
      <c r="O16" s="34">
        <v>466</v>
      </c>
      <c r="P16" s="34"/>
      <c r="Q16" s="82">
        <v>486</v>
      </c>
      <c r="R16" s="91">
        <v>806</v>
      </c>
    </row>
    <row r="17" spans="1:28" x14ac:dyDescent="0.3">
      <c r="A17" s="92">
        <v>1970</v>
      </c>
      <c r="B17" s="81">
        <v>1806</v>
      </c>
      <c r="C17" s="34">
        <v>200</v>
      </c>
      <c r="D17" s="34">
        <v>92</v>
      </c>
      <c r="E17" s="34">
        <v>743</v>
      </c>
      <c r="F17" s="34">
        <v>371</v>
      </c>
      <c r="G17" s="82">
        <v>3212</v>
      </c>
      <c r="H17" s="81">
        <v>60</v>
      </c>
      <c r="I17" s="34">
        <v>30</v>
      </c>
      <c r="J17" s="34">
        <v>63</v>
      </c>
      <c r="K17" s="34"/>
      <c r="L17" s="82">
        <v>153</v>
      </c>
      <c r="M17" s="81">
        <v>12</v>
      </c>
      <c r="N17" s="34">
        <v>11</v>
      </c>
      <c r="O17" s="34">
        <v>272</v>
      </c>
      <c r="P17" s="34"/>
      <c r="Q17" s="82">
        <v>295</v>
      </c>
      <c r="R17" s="91">
        <v>448</v>
      </c>
    </row>
    <row r="18" spans="1:28" x14ac:dyDescent="0.3">
      <c r="A18" s="92">
        <v>1971</v>
      </c>
      <c r="B18" s="81">
        <v>1768</v>
      </c>
      <c r="C18" s="34">
        <v>212</v>
      </c>
      <c r="D18" s="34">
        <v>96</v>
      </c>
      <c r="E18" s="34">
        <v>748</v>
      </c>
      <c r="F18" s="34">
        <v>321</v>
      </c>
      <c r="G18" s="82">
        <v>3145</v>
      </c>
      <c r="H18" s="81">
        <v>49</v>
      </c>
      <c r="I18" s="34">
        <v>36</v>
      </c>
      <c r="J18" s="34">
        <v>34</v>
      </c>
      <c r="K18" s="34"/>
      <c r="L18" s="82">
        <v>119</v>
      </c>
      <c r="M18" s="81">
        <v>3</v>
      </c>
      <c r="N18" s="34">
        <v>22</v>
      </c>
      <c r="O18" s="34">
        <v>323</v>
      </c>
      <c r="P18" s="34"/>
      <c r="Q18" s="82">
        <v>348</v>
      </c>
      <c r="R18" s="91">
        <v>467</v>
      </c>
    </row>
    <row r="19" spans="1:28" x14ac:dyDescent="0.3">
      <c r="A19" s="92">
        <v>1972</v>
      </c>
      <c r="B19" s="81">
        <v>1856</v>
      </c>
      <c r="C19" s="34">
        <v>224</v>
      </c>
      <c r="D19" s="34">
        <v>83</v>
      </c>
      <c r="E19" s="34">
        <v>706</v>
      </c>
      <c r="F19" s="34">
        <v>265</v>
      </c>
      <c r="G19" s="82">
        <v>3134</v>
      </c>
      <c r="H19" s="81">
        <v>79</v>
      </c>
      <c r="I19" s="34">
        <v>97</v>
      </c>
      <c r="J19" s="34">
        <v>87</v>
      </c>
      <c r="K19" s="34"/>
      <c r="L19" s="82">
        <v>263</v>
      </c>
      <c r="M19" s="81">
        <v>7</v>
      </c>
      <c r="N19" s="34">
        <v>19</v>
      </c>
      <c r="O19" s="34">
        <v>435</v>
      </c>
      <c r="P19" s="34"/>
      <c r="Q19" s="82">
        <v>461</v>
      </c>
      <c r="R19" s="93">
        <v>724</v>
      </c>
    </row>
    <row r="20" spans="1:28" x14ac:dyDescent="0.3">
      <c r="A20" s="92">
        <v>1973</v>
      </c>
      <c r="B20" s="81">
        <v>1708</v>
      </c>
      <c r="C20" s="34">
        <v>245</v>
      </c>
      <c r="D20" s="34">
        <v>83</v>
      </c>
      <c r="E20" s="34">
        <v>709</v>
      </c>
      <c r="F20" s="34">
        <v>248</v>
      </c>
      <c r="G20" s="82">
        <v>2993</v>
      </c>
      <c r="H20" s="81">
        <v>46</v>
      </c>
      <c r="I20" s="34">
        <v>165</v>
      </c>
      <c r="J20" s="34">
        <v>100</v>
      </c>
      <c r="K20" s="34"/>
      <c r="L20" s="82">
        <v>311</v>
      </c>
      <c r="M20" s="81">
        <v>6</v>
      </c>
      <c r="N20" s="34">
        <v>36</v>
      </c>
      <c r="O20" s="34">
        <v>366</v>
      </c>
      <c r="P20" s="34"/>
      <c r="Q20" s="82">
        <v>408</v>
      </c>
      <c r="R20" s="91">
        <v>719</v>
      </c>
    </row>
    <row r="21" spans="1:28" x14ac:dyDescent="0.3">
      <c r="A21" s="92">
        <v>1974</v>
      </c>
      <c r="B21" s="81">
        <v>1802</v>
      </c>
      <c r="C21" s="34">
        <v>267</v>
      </c>
      <c r="D21" s="34">
        <v>86</v>
      </c>
      <c r="E21" s="34">
        <v>712</v>
      </c>
      <c r="F21" s="34">
        <v>233</v>
      </c>
      <c r="G21" s="82">
        <v>3100</v>
      </c>
      <c r="H21" s="81">
        <v>58</v>
      </c>
      <c r="I21" s="34">
        <v>179</v>
      </c>
      <c r="J21" s="34">
        <v>212</v>
      </c>
      <c r="K21" s="34"/>
      <c r="L21" s="82">
        <v>449</v>
      </c>
      <c r="M21" s="81">
        <v>7</v>
      </c>
      <c r="N21" s="34">
        <v>21</v>
      </c>
      <c r="O21" s="34">
        <v>265</v>
      </c>
      <c r="P21" s="34"/>
      <c r="Q21" s="82">
        <v>293</v>
      </c>
      <c r="R21" s="91">
        <v>742</v>
      </c>
    </row>
    <row r="22" spans="1:28" x14ac:dyDescent="0.3">
      <c r="A22" s="92">
        <v>1975</v>
      </c>
      <c r="B22" s="81">
        <v>2067</v>
      </c>
      <c r="C22" s="34">
        <v>303</v>
      </c>
      <c r="D22" s="34">
        <v>100</v>
      </c>
      <c r="E22" s="34">
        <v>734</v>
      </c>
      <c r="F22" s="34">
        <v>231</v>
      </c>
      <c r="G22" s="82">
        <v>3435</v>
      </c>
      <c r="H22" s="81">
        <v>105</v>
      </c>
      <c r="I22" s="34">
        <v>261</v>
      </c>
      <c r="J22" s="34">
        <v>222</v>
      </c>
      <c r="K22" s="34"/>
      <c r="L22" s="82">
        <v>588</v>
      </c>
      <c r="M22" s="81">
        <v>6</v>
      </c>
      <c r="N22" s="34">
        <v>15</v>
      </c>
      <c r="O22" s="34">
        <v>236</v>
      </c>
      <c r="P22" s="34"/>
      <c r="Q22" s="82">
        <v>257</v>
      </c>
      <c r="R22" s="91">
        <v>845</v>
      </c>
    </row>
    <row r="23" spans="1:28" x14ac:dyDescent="0.3">
      <c r="A23" s="92">
        <v>1976</v>
      </c>
      <c r="B23" s="81">
        <v>1978</v>
      </c>
      <c r="C23" s="34">
        <v>316</v>
      </c>
      <c r="D23" s="34">
        <v>97</v>
      </c>
      <c r="E23" s="34">
        <v>737</v>
      </c>
      <c r="F23" s="34">
        <v>181</v>
      </c>
      <c r="G23" s="82">
        <v>3309</v>
      </c>
      <c r="H23" s="81">
        <v>106</v>
      </c>
      <c r="I23" s="34">
        <v>264</v>
      </c>
      <c r="J23" s="34">
        <v>169</v>
      </c>
      <c r="K23" s="34"/>
      <c r="L23" s="82">
        <v>539</v>
      </c>
      <c r="M23" s="81">
        <v>17</v>
      </c>
      <c r="N23" s="34">
        <v>8</v>
      </c>
      <c r="O23" s="34">
        <v>223</v>
      </c>
      <c r="P23" s="34"/>
      <c r="Q23" s="82">
        <v>248</v>
      </c>
      <c r="R23" s="91">
        <v>787</v>
      </c>
    </row>
    <row r="24" spans="1:28" x14ac:dyDescent="0.3">
      <c r="A24" s="92">
        <v>1977</v>
      </c>
      <c r="B24" s="81">
        <v>1999</v>
      </c>
      <c r="C24" s="34">
        <v>343</v>
      </c>
      <c r="D24" s="34">
        <v>109</v>
      </c>
      <c r="E24" s="34">
        <v>789</v>
      </c>
      <c r="F24" s="34">
        <v>178</v>
      </c>
      <c r="G24" s="82">
        <v>3418</v>
      </c>
      <c r="H24" s="81">
        <v>98</v>
      </c>
      <c r="I24" s="34">
        <v>220</v>
      </c>
      <c r="J24" s="34">
        <v>188</v>
      </c>
      <c r="K24" s="34"/>
      <c r="L24" s="82">
        <v>506</v>
      </c>
      <c r="M24" s="81">
        <v>24</v>
      </c>
      <c r="N24" s="34">
        <v>19</v>
      </c>
      <c r="O24" s="34">
        <v>129</v>
      </c>
      <c r="P24" s="34"/>
      <c r="Q24" s="82">
        <v>172</v>
      </c>
      <c r="R24" s="91">
        <v>678</v>
      </c>
    </row>
    <row r="25" spans="1:28" ht="15.6" x14ac:dyDescent="0.3">
      <c r="A25" s="92">
        <v>1978</v>
      </c>
      <c r="B25" s="81">
        <v>2052</v>
      </c>
      <c r="C25" s="34">
        <v>347</v>
      </c>
      <c r="D25" s="34">
        <v>115</v>
      </c>
      <c r="E25" s="34">
        <v>863</v>
      </c>
      <c r="F25" s="34">
        <v>169</v>
      </c>
      <c r="G25" s="82">
        <v>3546</v>
      </c>
      <c r="H25" s="81">
        <v>123</v>
      </c>
      <c r="I25" s="34">
        <v>223</v>
      </c>
      <c r="J25" s="34">
        <v>232</v>
      </c>
      <c r="K25" s="34"/>
      <c r="L25" s="82">
        <v>578</v>
      </c>
      <c r="M25" s="81">
        <v>21</v>
      </c>
      <c r="N25" s="34">
        <v>15</v>
      </c>
      <c r="O25" s="34">
        <v>179</v>
      </c>
      <c r="P25" s="34"/>
      <c r="Q25" s="82">
        <v>215</v>
      </c>
      <c r="R25" s="91">
        <v>793</v>
      </c>
      <c r="T25" s="321" t="s">
        <v>265</v>
      </c>
      <c r="AB25" s="321" t="s">
        <v>269</v>
      </c>
    </row>
    <row r="26" spans="1:28" x14ac:dyDescent="0.3">
      <c r="A26" s="92">
        <v>1979</v>
      </c>
      <c r="B26" s="81">
        <v>2089</v>
      </c>
      <c r="C26" s="34">
        <v>340</v>
      </c>
      <c r="D26" s="34">
        <v>112</v>
      </c>
      <c r="E26" s="34">
        <v>886</v>
      </c>
      <c r="F26" s="34">
        <v>165</v>
      </c>
      <c r="G26" s="82">
        <v>3592</v>
      </c>
      <c r="H26" s="81">
        <v>120</v>
      </c>
      <c r="I26" s="34">
        <v>235</v>
      </c>
      <c r="J26" s="34">
        <v>182</v>
      </c>
      <c r="K26" s="34"/>
      <c r="L26" s="82">
        <v>537</v>
      </c>
      <c r="M26" s="81">
        <v>35</v>
      </c>
      <c r="N26" s="34">
        <v>20</v>
      </c>
      <c r="O26" s="34">
        <v>211</v>
      </c>
      <c r="P26" s="34"/>
      <c r="Q26" s="82">
        <v>266</v>
      </c>
      <c r="R26" s="91">
        <v>803</v>
      </c>
    </row>
    <row r="27" spans="1:28" x14ac:dyDescent="0.3">
      <c r="A27" s="92">
        <v>1980</v>
      </c>
      <c r="B27" s="81">
        <v>2212</v>
      </c>
      <c r="C27" s="34">
        <v>358</v>
      </c>
      <c r="D27" s="34">
        <v>124</v>
      </c>
      <c r="E27" s="34">
        <v>996</v>
      </c>
      <c r="F27" s="34">
        <v>148</v>
      </c>
      <c r="G27" s="82">
        <v>3838</v>
      </c>
      <c r="H27" s="81">
        <v>241</v>
      </c>
      <c r="I27" s="34">
        <v>203</v>
      </c>
      <c r="J27" s="34">
        <v>206</v>
      </c>
      <c r="K27" s="34"/>
      <c r="L27" s="82">
        <v>650</v>
      </c>
      <c r="M27" s="81">
        <v>30</v>
      </c>
      <c r="N27" s="34">
        <v>12</v>
      </c>
      <c r="O27" s="34">
        <v>260</v>
      </c>
      <c r="P27" s="34"/>
      <c r="Q27" s="82">
        <v>302</v>
      </c>
      <c r="R27" s="91">
        <v>952</v>
      </c>
    </row>
    <row r="28" spans="1:28" x14ac:dyDescent="0.3">
      <c r="A28" s="92">
        <v>1981</v>
      </c>
      <c r="B28" s="81">
        <v>2280</v>
      </c>
      <c r="C28" s="34">
        <v>354</v>
      </c>
      <c r="D28" s="34">
        <v>132</v>
      </c>
      <c r="E28" s="34">
        <v>1080</v>
      </c>
      <c r="F28" s="34">
        <v>174</v>
      </c>
      <c r="G28" s="82">
        <v>4020</v>
      </c>
      <c r="H28" s="81">
        <v>276</v>
      </c>
      <c r="I28" s="34">
        <v>133</v>
      </c>
      <c r="J28" s="34">
        <v>188</v>
      </c>
      <c r="K28" s="34"/>
      <c r="L28" s="82">
        <v>597</v>
      </c>
      <c r="M28" s="81">
        <v>126</v>
      </c>
      <c r="N28" s="34">
        <v>85</v>
      </c>
      <c r="O28" s="34">
        <v>341</v>
      </c>
      <c r="P28" s="34"/>
      <c r="Q28" s="82">
        <v>552</v>
      </c>
      <c r="R28" s="91">
        <v>1149</v>
      </c>
    </row>
    <row r="29" spans="1:28" x14ac:dyDescent="0.3">
      <c r="A29" s="92">
        <v>1982</v>
      </c>
      <c r="B29" s="81">
        <v>2455</v>
      </c>
      <c r="C29" s="34">
        <v>249</v>
      </c>
      <c r="D29" s="34">
        <v>138</v>
      </c>
      <c r="E29" s="34">
        <v>1360</v>
      </c>
      <c r="F29" s="34">
        <v>212</v>
      </c>
      <c r="G29" s="82">
        <v>4414</v>
      </c>
      <c r="H29" s="81">
        <v>263</v>
      </c>
      <c r="I29" s="34">
        <v>145</v>
      </c>
      <c r="J29" s="34">
        <v>120</v>
      </c>
      <c r="K29" s="34">
        <v>19</v>
      </c>
      <c r="L29" s="82">
        <v>547</v>
      </c>
      <c r="M29" s="81">
        <v>64</v>
      </c>
      <c r="N29" s="34">
        <v>46</v>
      </c>
      <c r="O29" s="34">
        <v>248</v>
      </c>
      <c r="P29" s="34"/>
      <c r="Q29" s="82">
        <v>358</v>
      </c>
      <c r="R29" s="91">
        <v>905</v>
      </c>
    </row>
    <row r="30" spans="1:28" x14ac:dyDescent="0.3">
      <c r="A30" s="92">
        <v>1983</v>
      </c>
      <c r="B30" s="81">
        <v>2693</v>
      </c>
      <c r="C30" s="34">
        <v>287</v>
      </c>
      <c r="D30" s="34">
        <v>150</v>
      </c>
      <c r="E30" s="34">
        <v>1446</v>
      </c>
      <c r="F30" s="34">
        <v>222</v>
      </c>
      <c r="G30" s="82">
        <v>4798</v>
      </c>
      <c r="H30" s="81">
        <v>160</v>
      </c>
      <c r="I30" s="34">
        <v>55</v>
      </c>
      <c r="J30" s="34">
        <v>88</v>
      </c>
      <c r="K30" s="34">
        <v>10</v>
      </c>
      <c r="L30" s="82">
        <v>313</v>
      </c>
      <c r="M30" s="81">
        <v>25</v>
      </c>
      <c r="N30" s="34">
        <v>16</v>
      </c>
      <c r="O30" s="34">
        <v>156</v>
      </c>
      <c r="P30" s="34">
        <v>23</v>
      </c>
      <c r="Q30" s="82">
        <v>220</v>
      </c>
      <c r="R30" s="91">
        <v>533</v>
      </c>
    </row>
    <row r="31" spans="1:28" x14ac:dyDescent="0.3">
      <c r="A31" s="92">
        <v>1984</v>
      </c>
      <c r="B31" s="81">
        <v>2610</v>
      </c>
      <c r="C31" s="34">
        <v>294</v>
      </c>
      <c r="D31" s="34">
        <v>144</v>
      </c>
      <c r="E31" s="34">
        <v>1577</v>
      </c>
      <c r="F31" s="34">
        <v>214</v>
      </c>
      <c r="G31" s="82">
        <v>4839</v>
      </c>
      <c r="H31" s="81">
        <v>327</v>
      </c>
      <c r="I31" s="34">
        <v>99</v>
      </c>
      <c r="J31" s="34">
        <v>87</v>
      </c>
      <c r="K31" s="34">
        <v>20</v>
      </c>
      <c r="L31" s="82">
        <v>533</v>
      </c>
      <c r="M31" s="81">
        <v>33</v>
      </c>
      <c r="N31" s="34">
        <v>21</v>
      </c>
      <c r="O31" s="34">
        <v>189</v>
      </c>
      <c r="P31" s="34">
        <v>25</v>
      </c>
      <c r="Q31" s="82">
        <v>268</v>
      </c>
      <c r="R31" s="91">
        <v>801</v>
      </c>
    </row>
    <row r="32" spans="1:28" x14ac:dyDescent="0.3">
      <c r="A32" s="92">
        <v>1985</v>
      </c>
      <c r="B32" s="81">
        <v>2803</v>
      </c>
      <c r="C32" s="34">
        <v>417</v>
      </c>
      <c r="D32" s="34">
        <v>141</v>
      </c>
      <c r="E32" s="34">
        <v>1540</v>
      </c>
      <c r="F32" s="34">
        <v>216</v>
      </c>
      <c r="G32" s="82">
        <v>5117</v>
      </c>
      <c r="H32" s="81">
        <v>227</v>
      </c>
      <c r="I32" s="34">
        <v>84</v>
      </c>
      <c r="J32" s="34">
        <v>90</v>
      </c>
      <c r="K32" s="34">
        <v>18</v>
      </c>
      <c r="L32" s="82">
        <v>419</v>
      </c>
      <c r="M32" s="81">
        <v>16</v>
      </c>
      <c r="N32" s="34">
        <v>2</v>
      </c>
      <c r="O32" s="34">
        <v>192</v>
      </c>
      <c r="P32" s="34">
        <v>11</v>
      </c>
      <c r="Q32" s="82">
        <v>221</v>
      </c>
      <c r="R32" s="91">
        <v>640</v>
      </c>
    </row>
    <row r="33" spans="1:34" x14ac:dyDescent="0.3">
      <c r="A33" s="92">
        <v>1986</v>
      </c>
      <c r="B33" s="81">
        <v>3017</v>
      </c>
      <c r="C33" s="34">
        <v>453</v>
      </c>
      <c r="D33" s="34">
        <v>80</v>
      </c>
      <c r="E33" s="34">
        <v>1509</v>
      </c>
      <c r="F33" s="34">
        <v>184</v>
      </c>
      <c r="G33" s="82">
        <v>5243</v>
      </c>
      <c r="H33" s="81">
        <v>90</v>
      </c>
      <c r="I33" s="34">
        <v>81</v>
      </c>
      <c r="J33" s="34">
        <v>69</v>
      </c>
      <c r="K33" s="34">
        <v>4</v>
      </c>
      <c r="L33" s="82">
        <v>244</v>
      </c>
      <c r="M33" s="81">
        <v>11</v>
      </c>
      <c r="N33" s="34">
        <v>10</v>
      </c>
      <c r="O33" s="34">
        <v>130</v>
      </c>
      <c r="P33" s="34">
        <v>10</v>
      </c>
      <c r="Q33" s="82">
        <v>161</v>
      </c>
      <c r="R33" s="91">
        <v>405</v>
      </c>
    </row>
    <row r="34" spans="1:34" x14ac:dyDescent="0.3">
      <c r="A34" s="92">
        <v>1987</v>
      </c>
      <c r="B34" s="81">
        <v>2850</v>
      </c>
      <c r="C34" s="34">
        <v>363</v>
      </c>
      <c r="D34" s="34">
        <v>130</v>
      </c>
      <c r="E34" s="34">
        <v>1430</v>
      </c>
      <c r="F34" s="34">
        <v>112</v>
      </c>
      <c r="G34" s="82">
        <v>4885</v>
      </c>
      <c r="H34" s="81">
        <v>86</v>
      </c>
      <c r="I34" s="34">
        <v>75</v>
      </c>
      <c r="J34" s="34">
        <v>39</v>
      </c>
      <c r="K34" s="34">
        <v>21</v>
      </c>
      <c r="L34" s="82">
        <v>221</v>
      </c>
      <c r="M34" s="81">
        <v>7</v>
      </c>
      <c r="N34" s="34">
        <v>9</v>
      </c>
      <c r="O34" s="34">
        <v>100</v>
      </c>
      <c r="P34" s="34">
        <v>11</v>
      </c>
      <c r="Q34" s="82">
        <v>127</v>
      </c>
      <c r="R34" s="91">
        <v>348</v>
      </c>
    </row>
    <row r="35" spans="1:34" x14ac:dyDescent="0.3">
      <c r="A35" s="92">
        <v>1988</v>
      </c>
      <c r="B35" s="81">
        <v>2821</v>
      </c>
      <c r="C35" s="34">
        <v>355</v>
      </c>
      <c r="D35" s="34">
        <v>128</v>
      </c>
      <c r="E35" s="34">
        <v>1434</v>
      </c>
      <c r="F35" s="34">
        <v>103</v>
      </c>
      <c r="G35" s="82">
        <v>4841</v>
      </c>
      <c r="H35" s="81">
        <v>72</v>
      </c>
      <c r="I35" s="34">
        <v>54</v>
      </c>
      <c r="J35" s="34">
        <v>46</v>
      </c>
      <c r="K35" s="34">
        <v>12</v>
      </c>
      <c r="L35" s="82">
        <v>184</v>
      </c>
      <c r="M35" s="81">
        <v>10</v>
      </c>
      <c r="N35" s="34">
        <v>19</v>
      </c>
      <c r="O35" s="34">
        <v>100</v>
      </c>
      <c r="P35" s="34">
        <v>9</v>
      </c>
      <c r="Q35" s="82">
        <v>138</v>
      </c>
      <c r="R35" s="91">
        <v>322</v>
      </c>
    </row>
    <row r="36" spans="1:34" x14ac:dyDescent="0.3">
      <c r="A36" s="94">
        <v>1989</v>
      </c>
      <c r="B36" s="95">
        <v>2644</v>
      </c>
      <c r="C36" s="96">
        <v>331</v>
      </c>
      <c r="D36" s="96">
        <v>131</v>
      </c>
      <c r="E36" s="96">
        <v>1377</v>
      </c>
      <c r="F36" s="96">
        <v>112</v>
      </c>
      <c r="G36" s="97">
        <v>4595</v>
      </c>
      <c r="H36" s="95">
        <v>32</v>
      </c>
      <c r="I36" s="96">
        <v>115</v>
      </c>
      <c r="J36" s="96">
        <v>29</v>
      </c>
      <c r="K36" s="96">
        <v>8</v>
      </c>
      <c r="L36" s="97">
        <v>184</v>
      </c>
      <c r="M36" s="95">
        <v>8</v>
      </c>
      <c r="N36" s="96">
        <v>12</v>
      </c>
      <c r="O36" s="96">
        <v>38</v>
      </c>
      <c r="P36" s="96">
        <v>0</v>
      </c>
      <c r="Q36" s="97">
        <v>58</v>
      </c>
      <c r="R36" s="98">
        <v>242</v>
      </c>
    </row>
    <row r="37" spans="1:34" x14ac:dyDescent="0.3">
      <c r="A37" s="469"/>
      <c r="B37" s="463"/>
      <c r="C37" s="464"/>
      <c r="D37" s="464"/>
      <c r="E37" s="464"/>
      <c r="F37" s="464"/>
      <c r="G37" s="465"/>
      <c r="H37" s="460" t="s">
        <v>266</v>
      </c>
      <c r="I37" s="461"/>
      <c r="J37" s="461"/>
      <c r="K37" s="461"/>
      <c r="L37" s="461"/>
      <c r="M37" s="461"/>
      <c r="N37" s="461"/>
      <c r="O37" s="461"/>
      <c r="P37" s="462"/>
      <c r="Q37" s="34"/>
      <c r="R37" s="34"/>
    </row>
    <row r="38" spans="1:34" ht="29.4" thickBot="1" x14ac:dyDescent="0.35">
      <c r="A38" s="470"/>
      <c r="B38" s="466"/>
      <c r="C38" s="467"/>
      <c r="D38" s="467"/>
      <c r="E38" s="467"/>
      <c r="F38" s="467"/>
      <c r="G38" s="468"/>
      <c r="H38" s="99" t="s">
        <v>49</v>
      </c>
      <c r="I38" s="100" t="s">
        <v>50</v>
      </c>
      <c r="J38" s="100" t="s">
        <v>55</v>
      </c>
      <c r="K38" s="100" t="s">
        <v>56</v>
      </c>
      <c r="L38" s="101" t="s">
        <v>57</v>
      </c>
      <c r="M38" s="100" t="s">
        <v>58</v>
      </c>
      <c r="N38" s="100" t="s">
        <v>46</v>
      </c>
      <c r="O38" s="100" t="s">
        <v>59</v>
      </c>
      <c r="P38" s="102" t="s">
        <v>53</v>
      </c>
      <c r="Q38" s="56"/>
      <c r="R38" s="56"/>
      <c r="T38" s="475" t="s">
        <v>268</v>
      </c>
      <c r="U38" s="475"/>
      <c r="V38" s="475"/>
      <c r="W38" s="475"/>
      <c r="X38" s="475"/>
      <c r="Y38" s="475"/>
      <c r="Z38" s="475"/>
      <c r="AB38" s="476" t="s">
        <v>280</v>
      </c>
      <c r="AC38" s="476"/>
      <c r="AD38" s="476"/>
      <c r="AE38" s="476"/>
      <c r="AF38" s="476"/>
      <c r="AG38" s="476"/>
      <c r="AH38" s="476"/>
    </row>
    <row r="39" spans="1:34" ht="15" customHeight="1" x14ac:dyDescent="0.3">
      <c r="A39" s="92">
        <v>1990</v>
      </c>
      <c r="B39" s="81">
        <v>2579</v>
      </c>
      <c r="C39" s="34">
        <v>323</v>
      </c>
      <c r="D39" s="34">
        <v>135</v>
      </c>
      <c r="E39" s="34">
        <v>1356</v>
      </c>
      <c r="F39" s="34">
        <v>118</v>
      </c>
      <c r="G39" s="34">
        <v>4514</v>
      </c>
      <c r="H39" s="81">
        <v>42</v>
      </c>
      <c r="I39" s="103">
        <v>191</v>
      </c>
      <c r="J39" s="103">
        <v>0</v>
      </c>
      <c r="K39" s="103">
        <v>2</v>
      </c>
      <c r="L39" s="103">
        <v>6</v>
      </c>
      <c r="M39" s="103">
        <v>2</v>
      </c>
      <c r="N39" s="103">
        <v>91</v>
      </c>
      <c r="O39" s="103">
        <v>0</v>
      </c>
      <c r="P39" s="104">
        <v>334</v>
      </c>
      <c r="Q39" s="56"/>
      <c r="R39" s="24"/>
      <c r="T39" s="414"/>
      <c r="U39" s="414"/>
      <c r="V39" s="414"/>
      <c r="W39" s="414"/>
      <c r="X39" s="414"/>
      <c r="Y39" s="414"/>
      <c r="AB39" s="414"/>
      <c r="AC39" s="414"/>
      <c r="AD39" s="414"/>
      <c r="AE39" s="414"/>
      <c r="AF39" s="414"/>
      <c r="AG39" s="414"/>
    </row>
    <row r="40" spans="1:34" x14ac:dyDescent="0.3">
      <c r="A40" s="92">
        <v>1991</v>
      </c>
      <c r="B40" s="83">
        <v>2534</v>
      </c>
      <c r="C40" s="34">
        <v>310</v>
      </c>
      <c r="D40" s="34">
        <v>123</v>
      </c>
      <c r="E40" s="34">
        <v>1338</v>
      </c>
      <c r="F40" s="34">
        <v>79</v>
      </c>
      <c r="G40" s="34">
        <v>4384</v>
      </c>
      <c r="H40" s="81">
        <v>47</v>
      </c>
      <c r="I40" s="103">
        <v>154</v>
      </c>
      <c r="J40" s="103">
        <v>4</v>
      </c>
      <c r="K40" s="103">
        <v>2</v>
      </c>
      <c r="L40" s="103">
        <v>5</v>
      </c>
      <c r="M40" s="103">
        <v>0</v>
      </c>
      <c r="N40" s="103">
        <v>63</v>
      </c>
      <c r="O40" s="103">
        <v>1</v>
      </c>
      <c r="P40" s="104">
        <v>276</v>
      </c>
      <c r="Q40" s="56"/>
      <c r="R40" s="24"/>
      <c r="AB40" s="414"/>
      <c r="AC40" s="414"/>
      <c r="AD40" s="414"/>
      <c r="AE40" s="414"/>
      <c r="AF40" s="414"/>
      <c r="AG40" s="414"/>
    </row>
    <row r="41" spans="1:34" x14ac:dyDescent="0.3">
      <c r="A41" s="92">
        <v>1992</v>
      </c>
      <c r="B41" s="83">
        <v>2568</v>
      </c>
      <c r="C41" s="34">
        <v>287</v>
      </c>
      <c r="D41" s="34">
        <v>138</v>
      </c>
      <c r="E41" s="34">
        <v>1338</v>
      </c>
      <c r="F41" s="34">
        <v>69</v>
      </c>
      <c r="G41" s="34">
        <v>4400</v>
      </c>
      <c r="H41" s="81">
        <v>38</v>
      </c>
      <c r="I41" s="103">
        <v>151</v>
      </c>
      <c r="J41" s="103">
        <v>0</v>
      </c>
      <c r="K41" s="103">
        <v>3</v>
      </c>
      <c r="L41" s="103">
        <v>0</v>
      </c>
      <c r="M41" s="103">
        <v>2</v>
      </c>
      <c r="N41" s="103">
        <v>65</v>
      </c>
      <c r="O41" s="103">
        <v>6</v>
      </c>
      <c r="P41" s="104">
        <v>265</v>
      </c>
      <c r="Q41" s="56"/>
      <c r="R41" s="24"/>
      <c r="T41" s="281"/>
      <c r="U41" s="281"/>
      <c r="V41" s="281"/>
      <c r="AB41" s="281"/>
      <c r="AC41" s="281"/>
      <c r="AD41" s="281"/>
    </row>
    <row r="42" spans="1:34" x14ac:dyDescent="0.3">
      <c r="A42" s="92">
        <v>1993</v>
      </c>
      <c r="B42" s="83">
        <v>2408</v>
      </c>
      <c r="C42" s="34">
        <v>298</v>
      </c>
      <c r="D42" s="34">
        <v>122</v>
      </c>
      <c r="E42" s="34">
        <v>1287</v>
      </c>
      <c r="F42" s="34">
        <v>56</v>
      </c>
      <c r="G42" s="34">
        <v>4171</v>
      </c>
      <c r="H42" s="81">
        <v>40</v>
      </c>
      <c r="I42" s="103">
        <v>77</v>
      </c>
      <c r="J42" s="103">
        <v>0</v>
      </c>
      <c r="K42" s="103">
        <v>1</v>
      </c>
      <c r="L42" s="103">
        <v>8</v>
      </c>
      <c r="M42" s="103">
        <v>2</v>
      </c>
      <c r="N42" s="103">
        <v>46</v>
      </c>
      <c r="O42" s="103">
        <v>0</v>
      </c>
      <c r="P42" s="104">
        <v>174</v>
      </c>
      <c r="Q42" s="56"/>
      <c r="R42" s="24"/>
      <c r="T42" s="281"/>
      <c r="U42" s="281"/>
      <c r="V42" s="281"/>
      <c r="AB42" s="281"/>
      <c r="AC42" s="281"/>
      <c r="AD42" s="281"/>
    </row>
    <row r="43" spans="1:34" x14ac:dyDescent="0.3">
      <c r="A43" s="92">
        <v>1994</v>
      </c>
      <c r="B43" s="83">
        <v>2324</v>
      </c>
      <c r="C43" s="34">
        <v>272</v>
      </c>
      <c r="D43" s="34">
        <v>136</v>
      </c>
      <c r="E43" s="34">
        <v>1311</v>
      </c>
      <c r="F43" s="34">
        <v>71</v>
      </c>
      <c r="G43" s="34">
        <v>4114</v>
      </c>
      <c r="H43" s="81">
        <v>62</v>
      </c>
      <c r="I43" s="103">
        <v>102</v>
      </c>
      <c r="J43" s="103">
        <v>0</v>
      </c>
      <c r="K43" s="103">
        <v>7</v>
      </c>
      <c r="L43" s="103">
        <v>7</v>
      </c>
      <c r="M43" s="103">
        <v>2</v>
      </c>
      <c r="N43" s="103">
        <v>77</v>
      </c>
      <c r="O43" s="103">
        <v>4</v>
      </c>
      <c r="P43" s="104">
        <v>261</v>
      </c>
      <c r="Q43" s="56"/>
      <c r="R43" s="24"/>
    </row>
    <row r="44" spans="1:34" x14ac:dyDescent="0.3">
      <c r="A44" s="92">
        <v>1995</v>
      </c>
      <c r="B44" s="83">
        <v>2093</v>
      </c>
      <c r="C44" s="34">
        <v>249</v>
      </c>
      <c r="D44" s="34">
        <v>132</v>
      </c>
      <c r="E44" s="34">
        <v>1310</v>
      </c>
      <c r="F44" s="34">
        <v>28</v>
      </c>
      <c r="G44" s="34">
        <v>3812</v>
      </c>
      <c r="H44" s="81">
        <v>56</v>
      </c>
      <c r="I44" s="103">
        <v>88</v>
      </c>
      <c r="J44" s="103">
        <v>0</v>
      </c>
      <c r="K44" s="103">
        <v>2</v>
      </c>
      <c r="L44" s="103">
        <v>3</v>
      </c>
      <c r="M44" s="103">
        <v>3</v>
      </c>
      <c r="N44" s="103">
        <v>54</v>
      </c>
      <c r="O44" s="103">
        <v>5</v>
      </c>
      <c r="P44" s="104">
        <v>211</v>
      </c>
      <c r="Q44" s="56"/>
      <c r="R44" s="24"/>
    </row>
    <row r="45" spans="1:34" x14ac:dyDescent="0.3">
      <c r="A45" s="92">
        <v>1996</v>
      </c>
      <c r="B45" s="81">
        <v>2023</v>
      </c>
      <c r="C45" s="34">
        <v>242</v>
      </c>
      <c r="D45" s="34">
        <v>120</v>
      </c>
      <c r="E45" s="34">
        <v>1271</v>
      </c>
      <c r="F45" s="34">
        <v>49</v>
      </c>
      <c r="G45" s="56">
        <v>3705</v>
      </c>
      <c r="H45" s="81">
        <v>70</v>
      </c>
      <c r="I45" s="103">
        <v>64</v>
      </c>
      <c r="J45" s="103">
        <v>0</v>
      </c>
      <c r="K45" s="103">
        <v>2</v>
      </c>
      <c r="L45" s="103">
        <v>9</v>
      </c>
      <c r="M45" s="103">
        <v>2</v>
      </c>
      <c r="N45" s="103">
        <v>49</v>
      </c>
      <c r="O45" s="103">
        <v>1</v>
      </c>
      <c r="P45" s="104">
        <v>197</v>
      </c>
      <c r="Q45" s="56"/>
      <c r="R45" s="24"/>
    </row>
    <row r="46" spans="1:34" x14ac:dyDescent="0.3">
      <c r="A46" s="92">
        <v>1997</v>
      </c>
      <c r="B46" s="84">
        <v>1967</v>
      </c>
      <c r="C46" s="85">
        <v>235</v>
      </c>
      <c r="D46" s="85">
        <v>117</v>
      </c>
      <c r="E46" s="85">
        <v>1298</v>
      </c>
      <c r="F46" s="85">
        <v>73</v>
      </c>
      <c r="G46" s="85">
        <v>3690</v>
      </c>
      <c r="H46" s="81">
        <v>73</v>
      </c>
      <c r="I46" s="103">
        <v>223</v>
      </c>
      <c r="J46" s="103">
        <v>10</v>
      </c>
      <c r="K46" s="103">
        <v>0</v>
      </c>
      <c r="L46" s="103">
        <v>8</v>
      </c>
      <c r="M46" s="103">
        <v>4</v>
      </c>
      <c r="N46" s="103">
        <v>73</v>
      </c>
      <c r="O46" s="103">
        <v>1</v>
      </c>
      <c r="P46" s="104">
        <v>392</v>
      </c>
      <c r="Q46" s="56"/>
      <c r="R46" s="24"/>
    </row>
    <row r="47" spans="1:34" x14ac:dyDescent="0.3">
      <c r="A47" s="92">
        <v>1998</v>
      </c>
      <c r="B47" s="84">
        <v>1912</v>
      </c>
      <c r="C47" s="85">
        <v>236</v>
      </c>
      <c r="D47" s="85">
        <v>118</v>
      </c>
      <c r="E47" s="85">
        <v>1292</v>
      </c>
      <c r="F47" s="85">
        <v>83</v>
      </c>
      <c r="G47" s="85">
        <v>3641</v>
      </c>
      <c r="H47" s="81">
        <v>63</v>
      </c>
      <c r="I47" s="103">
        <v>144</v>
      </c>
      <c r="J47" s="103">
        <v>21</v>
      </c>
      <c r="K47" s="103">
        <v>0</v>
      </c>
      <c r="L47" s="103">
        <v>18</v>
      </c>
      <c r="M47" s="103">
        <v>1</v>
      </c>
      <c r="N47" s="103">
        <v>66</v>
      </c>
      <c r="O47" s="103">
        <v>3</v>
      </c>
      <c r="P47" s="104">
        <v>316</v>
      </c>
      <c r="Q47" s="56"/>
      <c r="R47" s="24"/>
    </row>
    <row r="48" spans="1:34" x14ac:dyDescent="0.3">
      <c r="A48" s="92">
        <v>1999</v>
      </c>
      <c r="B48" s="84">
        <v>1854</v>
      </c>
      <c r="C48" s="85">
        <v>225</v>
      </c>
      <c r="D48" s="85">
        <v>118</v>
      </c>
      <c r="E48" s="85">
        <v>1265</v>
      </c>
      <c r="F48" s="85">
        <v>72</v>
      </c>
      <c r="G48" s="85">
        <v>3534</v>
      </c>
      <c r="H48" s="81">
        <v>25</v>
      </c>
      <c r="I48" s="103">
        <v>235</v>
      </c>
      <c r="J48" s="103">
        <v>111</v>
      </c>
      <c r="K48" s="103">
        <v>3</v>
      </c>
      <c r="L48" s="103">
        <v>21</v>
      </c>
      <c r="M48" s="103">
        <v>0</v>
      </c>
      <c r="N48" s="103">
        <v>63</v>
      </c>
      <c r="O48" s="103">
        <v>1</v>
      </c>
      <c r="P48" s="104">
        <v>459</v>
      </c>
      <c r="Q48" s="56"/>
      <c r="R48" s="24"/>
    </row>
    <row r="49" spans="1:37" x14ac:dyDescent="0.3">
      <c r="A49" s="92">
        <v>2000</v>
      </c>
      <c r="B49" s="84">
        <v>1891</v>
      </c>
      <c r="C49" s="85">
        <v>229</v>
      </c>
      <c r="D49" s="85">
        <v>125</v>
      </c>
      <c r="E49" s="85">
        <v>1305</v>
      </c>
      <c r="F49" s="85">
        <v>77</v>
      </c>
      <c r="G49" s="85">
        <v>3627</v>
      </c>
      <c r="H49" s="81">
        <v>54</v>
      </c>
      <c r="I49" s="103">
        <v>288</v>
      </c>
      <c r="J49" s="103">
        <v>77</v>
      </c>
      <c r="K49" s="103">
        <v>6</v>
      </c>
      <c r="L49" s="103">
        <v>7</v>
      </c>
      <c r="M49" s="103">
        <v>2</v>
      </c>
      <c r="N49" s="103">
        <v>56</v>
      </c>
      <c r="O49" s="103">
        <v>1</v>
      </c>
      <c r="P49" s="104">
        <v>491</v>
      </c>
      <c r="Q49" s="56"/>
      <c r="R49" s="24"/>
    </row>
    <row r="50" spans="1:37" x14ac:dyDescent="0.3">
      <c r="A50" s="92">
        <v>2001</v>
      </c>
      <c r="B50" s="84">
        <v>1854</v>
      </c>
      <c r="C50" s="85">
        <v>220</v>
      </c>
      <c r="D50" s="85">
        <v>131</v>
      </c>
      <c r="E50" s="85">
        <v>1344</v>
      </c>
      <c r="F50" s="85">
        <v>62</v>
      </c>
      <c r="G50" s="85">
        <v>3611</v>
      </c>
      <c r="H50" s="81">
        <v>95</v>
      </c>
      <c r="I50" s="103">
        <v>297</v>
      </c>
      <c r="J50" s="103">
        <v>48</v>
      </c>
      <c r="K50" s="103">
        <v>1</v>
      </c>
      <c r="L50" s="103">
        <v>13</v>
      </c>
      <c r="M50" s="103">
        <v>2</v>
      </c>
      <c r="N50" s="103">
        <v>81</v>
      </c>
      <c r="O50" s="103">
        <v>4</v>
      </c>
      <c r="P50" s="104">
        <v>541</v>
      </c>
      <c r="Q50" s="56"/>
      <c r="R50" s="24"/>
      <c r="S50" s="56"/>
      <c r="T50" s="56"/>
      <c r="U50" s="56"/>
      <c r="V50" s="56"/>
      <c r="W50" s="56"/>
      <c r="X50" s="56"/>
      <c r="Y50" s="56"/>
      <c r="Z50" s="56"/>
      <c r="AA50" s="56"/>
      <c r="AB50" s="56"/>
      <c r="AC50" s="56"/>
      <c r="AD50" s="56"/>
      <c r="AE50" s="56"/>
      <c r="AF50" s="56"/>
      <c r="AG50" s="56"/>
      <c r="AH50" s="56"/>
      <c r="AI50" s="56"/>
      <c r="AJ50" s="56"/>
      <c r="AK50" s="56"/>
    </row>
    <row r="51" spans="1:37" x14ac:dyDescent="0.3">
      <c r="A51" s="105">
        <v>2002</v>
      </c>
      <c r="B51" s="85">
        <v>1765</v>
      </c>
      <c r="C51" s="85">
        <v>215</v>
      </c>
      <c r="D51" s="85">
        <v>130</v>
      </c>
      <c r="E51" s="85">
        <v>1394</v>
      </c>
      <c r="F51" s="85">
        <v>57</v>
      </c>
      <c r="G51" s="85">
        <v>3561</v>
      </c>
      <c r="H51" s="81">
        <v>58</v>
      </c>
      <c r="I51" s="103">
        <v>314</v>
      </c>
      <c r="J51" s="103">
        <v>8</v>
      </c>
      <c r="K51" s="103">
        <v>6</v>
      </c>
      <c r="L51" s="103">
        <v>7</v>
      </c>
      <c r="M51" s="103">
        <v>0</v>
      </c>
      <c r="N51" s="103">
        <v>71</v>
      </c>
      <c r="O51" s="103">
        <v>1</v>
      </c>
      <c r="P51" s="104">
        <v>465</v>
      </c>
      <c r="Q51" s="56"/>
      <c r="R51" s="24"/>
      <c r="S51" s="56"/>
      <c r="T51" s="56"/>
      <c r="U51" s="56"/>
      <c r="V51" s="56"/>
      <c r="W51" s="56"/>
      <c r="X51" s="56"/>
      <c r="Y51" s="56"/>
      <c r="Z51" s="56"/>
      <c r="AA51" s="56"/>
      <c r="AB51" s="56"/>
      <c r="AC51" s="56"/>
      <c r="AD51" s="56"/>
      <c r="AE51" s="56"/>
      <c r="AF51" s="56"/>
      <c r="AG51" s="56"/>
      <c r="AH51" s="56"/>
      <c r="AI51" s="56"/>
      <c r="AJ51" s="56"/>
      <c r="AK51" s="56"/>
    </row>
    <row r="52" spans="1:37" x14ac:dyDescent="0.3">
      <c r="A52" s="105">
        <v>2003</v>
      </c>
      <c r="B52" s="85">
        <v>1769</v>
      </c>
      <c r="C52" s="85">
        <v>224</v>
      </c>
      <c r="D52" s="85">
        <v>128</v>
      </c>
      <c r="E52" s="85">
        <v>1434</v>
      </c>
      <c r="F52" s="85">
        <v>52</v>
      </c>
      <c r="G52" s="85">
        <v>3607</v>
      </c>
      <c r="H52" s="81">
        <v>97</v>
      </c>
      <c r="I52" s="103">
        <v>306</v>
      </c>
      <c r="J52" s="103">
        <v>194</v>
      </c>
      <c r="K52" s="103">
        <v>0</v>
      </c>
      <c r="L52" s="103">
        <v>14</v>
      </c>
      <c r="M52" s="103">
        <v>4</v>
      </c>
      <c r="N52" s="103">
        <v>70</v>
      </c>
      <c r="O52" s="103">
        <v>1</v>
      </c>
      <c r="P52" s="104">
        <v>686</v>
      </c>
      <c r="Q52" s="56"/>
      <c r="R52" s="24"/>
      <c r="S52" s="56"/>
      <c r="T52" s="56"/>
      <c r="U52" s="56"/>
      <c r="V52" s="56"/>
      <c r="W52" s="56"/>
      <c r="X52" s="56"/>
      <c r="Y52" s="56"/>
      <c r="Z52" s="56"/>
      <c r="AA52" s="56"/>
      <c r="AB52" s="56"/>
      <c r="AC52" s="56"/>
      <c r="AD52" s="56"/>
      <c r="AE52" s="56"/>
      <c r="AF52" s="56"/>
      <c r="AG52" s="56"/>
      <c r="AH52" s="56"/>
      <c r="AI52" s="56"/>
      <c r="AJ52" s="56"/>
      <c r="AK52" s="56"/>
    </row>
    <row r="53" spans="1:37" x14ac:dyDescent="0.3">
      <c r="A53" s="105">
        <v>2004</v>
      </c>
      <c r="B53" s="85">
        <v>1797</v>
      </c>
      <c r="C53" s="85">
        <v>221</v>
      </c>
      <c r="D53" s="85">
        <v>124</v>
      </c>
      <c r="E53" s="85">
        <v>1550</v>
      </c>
      <c r="F53" s="85">
        <v>54</v>
      </c>
      <c r="G53" s="85">
        <v>3746</v>
      </c>
      <c r="H53" s="81">
        <v>148</v>
      </c>
      <c r="I53" s="103">
        <v>375</v>
      </c>
      <c r="J53" s="103">
        <v>43</v>
      </c>
      <c r="K53" s="103">
        <v>0</v>
      </c>
      <c r="L53" s="103">
        <v>1</v>
      </c>
      <c r="M53" s="103">
        <v>2</v>
      </c>
      <c r="N53" s="103">
        <v>54</v>
      </c>
      <c r="O53" s="103">
        <v>5</v>
      </c>
      <c r="P53" s="104">
        <v>628</v>
      </c>
      <c r="Q53" s="56"/>
      <c r="R53" s="24"/>
      <c r="S53" s="56"/>
      <c r="T53" s="56"/>
      <c r="U53" s="56"/>
      <c r="V53" s="56"/>
      <c r="W53" s="56"/>
      <c r="X53" s="56"/>
      <c r="Y53" s="56"/>
      <c r="Z53" s="56"/>
      <c r="AA53" s="56"/>
      <c r="AB53" s="56"/>
      <c r="AC53" s="56"/>
      <c r="AD53" s="56"/>
      <c r="AE53" s="56"/>
      <c r="AF53" s="56"/>
      <c r="AG53" s="56"/>
      <c r="AH53" s="56"/>
      <c r="AI53" s="56"/>
      <c r="AJ53" s="56"/>
      <c r="AK53" s="56"/>
    </row>
    <row r="54" spans="1:37" x14ac:dyDescent="0.3">
      <c r="A54" s="105">
        <v>2005</v>
      </c>
      <c r="B54" s="85">
        <v>1826</v>
      </c>
      <c r="C54" s="85">
        <v>220</v>
      </c>
      <c r="D54" s="85">
        <v>130</v>
      </c>
      <c r="E54" s="85">
        <v>1713</v>
      </c>
      <c r="F54" s="85">
        <v>67</v>
      </c>
      <c r="G54" s="85">
        <v>3956</v>
      </c>
      <c r="H54" s="81">
        <v>211</v>
      </c>
      <c r="I54" s="103">
        <v>369</v>
      </c>
      <c r="J54" s="103">
        <v>163</v>
      </c>
      <c r="K54" s="103">
        <v>0</v>
      </c>
      <c r="L54" s="103">
        <v>4</v>
      </c>
      <c r="M54" s="103">
        <v>1</v>
      </c>
      <c r="N54" s="103">
        <v>75</v>
      </c>
      <c r="O54" s="103">
        <v>1</v>
      </c>
      <c r="P54" s="104">
        <v>824</v>
      </c>
      <c r="Q54" s="56"/>
      <c r="R54" s="106"/>
      <c r="S54" s="106"/>
      <c r="T54" s="106"/>
      <c r="U54" s="106"/>
      <c r="V54" s="106"/>
      <c r="W54" s="106"/>
      <c r="X54" s="106"/>
      <c r="Y54" s="106"/>
      <c r="Z54" s="106"/>
      <c r="AA54" s="106"/>
      <c r="AB54" s="56"/>
      <c r="AC54" s="56"/>
      <c r="AD54" s="56"/>
      <c r="AE54" s="56"/>
      <c r="AF54" s="56"/>
      <c r="AG54" s="56"/>
      <c r="AH54" s="56"/>
      <c r="AI54" s="56"/>
      <c r="AJ54" s="56"/>
      <c r="AK54" s="56"/>
    </row>
    <row r="55" spans="1:37" x14ac:dyDescent="0.3">
      <c r="A55" s="105">
        <v>2006</v>
      </c>
      <c r="B55" s="85">
        <v>1873</v>
      </c>
      <c r="C55" s="85">
        <v>214</v>
      </c>
      <c r="D55" s="85">
        <v>129</v>
      </c>
      <c r="E55" s="85">
        <v>1877</v>
      </c>
      <c r="F55" s="85">
        <v>70</v>
      </c>
      <c r="G55" s="85">
        <v>4163</v>
      </c>
      <c r="H55" s="81">
        <v>214</v>
      </c>
      <c r="I55" s="103">
        <v>348</v>
      </c>
      <c r="J55" s="103">
        <v>317</v>
      </c>
      <c r="K55" s="103">
        <v>0</v>
      </c>
      <c r="L55" s="103">
        <v>6</v>
      </c>
      <c r="M55" s="103">
        <v>9</v>
      </c>
      <c r="N55" s="103">
        <v>65</v>
      </c>
      <c r="O55" s="103">
        <v>3</v>
      </c>
      <c r="P55" s="104">
        <v>962</v>
      </c>
      <c r="Q55" s="56"/>
      <c r="R55" s="106"/>
      <c r="S55" s="106"/>
      <c r="T55" s="106"/>
      <c r="U55" s="106"/>
      <c r="V55" s="106"/>
      <c r="W55" s="106"/>
      <c r="X55" s="106"/>
      <c r="Y55" s="106"/>
      <c r="Z55" s="106"/>
      <c r="AA55" s="106"/>
      <c r="AB55" s="56"/>
      <c r="AC55" s="56"/>
      <c r="AD55" s="56"/>
      <c r="AE55" s="56"/>
      <c r="AF55" s="56"/>
      <c r="AG55" s="56"/>
      <c r="AH55" s="56"/>
      <c r="AI55" s="56"/>
      <c r="AJ55" s="56"/>
      <c r="AK55" s="56"/>
    </row>
    <row r="56" spans="1:37" x14ac:dyDescent="0.3">
      <c r="A56" s="105">
        <v>2007</v>
      </c>
      <c r="B56" s="85">
        <v>1899</v>
      </c>
      <c r="C56" s="85">
        <v>215</v>
      </c>
      <c r="D56" s="85">
        <v>128</v>
      </c>
      <c r="E56" s="85">
        <v>2007</v>
      </c>
      <c r="F56" s="85">
        <v>68</v>
      </c>
      <c r="G56" s="85">
        <v>4317</v>
      </c>
      <c r="H56" s="81">
        <v>190</v>
      </c>
      <c r="I56" s="103">
        <v>399</v>
      </c>
      <c r="J56" s="103">
        <v>62</v>
      </c>
      <c r="K56" s="103">
        <v>0</v>
      </c>
      <c r="L56" s="103">
        <v>2</v>
      </c>
      <c r="M56" s="103">
        <v>10</v>
      </c>
      <c r="N56" s="103">
        <v>64</v>
      </c>
      <c r="O56" s="103">
        <v>3</v>
      </c>
      <c r="P56" s="104">
        <v>730</v>
      </c>
      <c r="Q56" s="56"/>
      <c r="R56" s="106"/>
      <c r="S56" s="106"/>
      <c r="T56" s="106"/>
      <c r="U56" s="106"/>
      <c r="V56" s="106"/>
      <c r="W56" s="106"/>
      <c r="X56" s="106"/>
      <c r="Y56" s="106"/>
      <c r="Z56" s="106"/>
      <c r="AA56" s="106"/>
      <c r="AB56" s="56"/>
      <c r="AC56" s="56"/>
      <c r="AD56" s="56"/>
      <c r="AE56" s="56"/>
      <c r="AF56" s="56"/>
      <c r="AG56" s="56"/>
      <c r="AH56" s="56"/>
      <c r="AI56" s="56"/>
      <c r="AJ56" s="56"/>
      <c r="AK56" s="56"/>
    </row>
    <row r="57" spans="1:37" x14ac:dyDescent="0.3">
      <c r="A57" s="105">
        <v>2008</v>
      </c>
      <c r="B57" s="85">
        <v>1972</v>
      </c>
      <c r="C57" s="85">
        <v>227</v>
      </c>
      <c r="D57" s="85">
        <v>128</v>
      </c>
      <c r="E57" s="85">
        <v>2065</v>
      </c>
      <c r="F57" s="85">
        <v>76</v>
      </c>
      <c r="G57" s="85">
        <v>4468</v>
      </c>
      <c r="H57" s="81">
        <v>134</v>
      </c>
      <c r="I57" s="103">
        <v>307</v>
      </c>
      <c r="J57" s="103">
        <v>42</v>
      </c>
      <c r="K57" s="103">
        <v>0</v>
      </c>
      <c r="L57" s="103">
        <v>3</v>
      </c>
      <c r="M57" s="103">
        <v>2</v>
      </c>
      <c r="N57" s="103">
        <v>45</v>
      </c>
      <c r="O57" s="103">
        <v>3</v>
      </c>
      <c r="P57" s="104">
        <v>536</v>
      </c>
      <c r="Q57" s="56"/>
      <c r="R57" s="106"/>
      <c r="S57" s="106"/>
      <c r="T57" s="106"/>
      <c r="U57" s="106"/>
      <c r="V57" s="106"/>
      <c r="W57" s="106"/>
      <c r="X57" s="106"/>
      <c r="Y57" s="106"/>
      <c r="Z57" s="106"/>
      <c r="AA57" s="106"/>
      <c r="AB57" s="56"/>
      <c r="AC57" s="56"/>
      <c r="AD57" s="56"/>
      <c r="AE57" s="56"/>
      <c r="AF57" s="56"/>
      <c r="AG57" s="56"/>
      <c r="AH57" s="56"/>
      <c r="AI57" s="56"/>
      <c r="AJ57" s="56"/>
      <c r="AK57" s="56"/>
    </row>
    <row r="58" spans="1:37" x14ac:dyDescent="0.3">
      <c r="A58" s="105">
        <v>2009</v>
      </c>
      <c r="B58" s="85">
        <v>2005</v>
      </c>
      <c r="C58" s="85">
        <v>208</v>
      </c>
      <c r="D58" s="85">
        <v>127</v>
      </c>
      <c r="E58" s="85">
        <v>2053</v>
      </c>
      <c r="F58" s="85">
        <v>57</v>
      </c>
      <c r="G58" s="85">
        <v>4450</v>
      </c>
      <c r="H58" s="81">
        <v>51</v>
      </c>
      <c r="I58" s="103">
        <v>163</v>
      </c>
      <c r="J58" s="103">
        <v>11</v>
      </c>
      <c r="K58" s="103">
        <v>0</v>
      </c>
      <c r="L58" s="103">
        <v>0</v>
      </c>
      <c r="M58" s="103">
        <v>3</v>
      </c>
      <c r="N58" s="103">
        <v>26</v>
      </c>
      <c r="O58" s="103">
        <v>0</v>
      </c>
      <c r="P58" s="104">
        <v>254</v>
      </c>
      <c r="Q58" s="56"/>
      <c r="R58" s="106"/>
      <c r="S58" s="106"/>
      <c r="T58" s="106"/>
      <c r="U58" s="106"/>
      <c r="V58" s="106"/>
      <c r="W58" s="106"/>
      <c r="X58" s="106"/>
      <c r="Y58" s="106"/>
      <c r="Z58" s="106"/>
      <c r="AA58" s="106"/>
      <c r="AB58" s="56"/>
      <c r="AC58" s="56"/>
      <c r="AD58" s="56"/>
      <c r="AE58" s="56"/>
      <c r="AF58" s="56"/>
      <c r="AG58" s="56"/>
      <c r="AH58" s="56"/>
      <c r="AI58" s="56"/>
      <c r="AJ58" s="56"/>
      <c r="AK58" s="56"/>
    </row>
    <row r="59" spans="1:37" x14ac:dyDescent="0.3">
      <c r="A59" s="105">
        <v>2010</v>
      </c>
      <c r="B59" s="85">
        <v>2000</v>
      </c>
      <c r="C59" s="85">
        <v>204</v>
      </c>
      <c r="D59" s="85">
        <v>138</v>
      </c>
      <c r="E59" s="85">
        <v>2081</v>
      </c>
      <c r="F59" s="85">
        <v>43</v>
      </c>
      <c r="G59" s="85">
        <v>4466</v>
      </c>
      <c r="H59" s="81">
        <v>88</v>
      </c>
      <c r="I59" s="103">
        <v>154</v>
      </c>
      <c r="J59" s="103">
        <v>2</v>
      </c>
      <c r="K59" s="103">
        <v>0</v>
      </c>
      <c r="L59" s="103">
        <v>0</v>
      </c>
      <c r="M59" s="103">
        <v>0</v>
      </c>
      <c r="N59" s="103">
        <v>19</v>
      </c>
      <c r="O59" s="103">
        <v>0</v>
      </c>
      <c r="P59" s="104">
        <v>263</v>
      </c>
      <c r="Q59" s="56"/>
      <c r="R59" s="106"/>
      <c r="S59" s="106"/>
      <c r="T59" s="106"/>
      <c r="U59" s="106"/>
      <c r="V59" s="106"/>
      <c r="W59" s="106"/>
      <c r="X59" s="106"/>
      <c r="Y59" s="106"/>
      <c r="Z59" s="106"/>
      <c r="AA59" s="106"/>
      <c r="AB59" s="56"/>
      <c r="AC59" s="56"/>
      <c r="AD59" s="56"/>
      <c r="AE59" s="56"/>
      <c r="AF59" s="56"/>
      <c r="AG59" s="56"/>
      <c r="AH59" s="56"/>
      <c r="AI59" s="56"/>
      <c r="AJ59" s="56"/>
      <c r="AK59" s="56"/>
    </row>
    <row r="60" spans="1:37" x14ac:dyDescent="0.3">
      <c r="A60" s="105">
        <v>2011</v>
      </c>
      <c r="B60" s="85">
        <v>2050</v>
      </c>
      <c r="C60" s="85">
        <v>204</v>
      </c>
      <c r="D60" s="85">
        <v>140</v>
      </c>
      <c r="E60" s="85">
        <v>2118</v>
      </c>
      <c r="F60" s="85">
        <v>41</v>
      </c>
      <c r="G60" s="85">
        <v>4553</v>
      </c>
      <c r="H60" s="81">
        <v>127</v>
      </c>
      <c r="I60" s="103">
        <v>43</v>
      </c>
      <c r="J60" s="103">
        <v>1</v>
      </c>
      <c r="K60" s="103">
        <v>6</v>
      </c>
      <c r="L60" s="103">
        <v>2</v>
      </c>
      <c r="M60" s="103">
        <v>6</v>
      </c>
      <c r="N60" s="103">
        <v>23</v>
      </c>
      <c r="O60" s="103">
        <v>4</v>
      </c>
      <c r="P60" s="104">
        <v>212</v>
      </c>
      <c r="Q60" s="56"/>
      <c r="R60" s="106"/>
      <c r="S60" s="106"/>
      <c r="T60" s="106"/>
      <c r="U60" s="106"/>
      <c r="V60" s="106"/>
      <c r="W60" s="106"/>
      <c r="X60" s="106"/>
      <c r="Y60" s="106"/>
      <c r="Z60" s="106"/>
      <c r="AA60" s="106"/>
      <c r="AB60" s="56"/>
      <c r="AC60" s="56"/>
      <c r="AD60" s="56"/>
      <c r="AE60" s="56"/>
      <c r="AF60" s="56"/>
      <c r="AG60" s="56"/>
      <c r="AH60" s="56"/>
      <c r="AI60" s="56"/>
      <c r="AJ60" s="56"/>
      <c r="AK60" s="56"/>
    </row>
    <row r="61" spans="1:37" x14ac:dyDescent="0.3">
      <c r="A61" s="105">
        <v>2012</v>
      </c>
      <c r="B61" s="85">
        <v>2055</v>
      </c>
      <c r="C61" s="85">
        <v>238</v>
      </c>
      <c r="D61" s="85">
        <v>133</v>
      </c>
      <c r="E61" s="85">
        <v>2285</v>
      </c>
      <c r="F61" s="85">
        <v>40</v>
      </c>
      <c r="G61" s="85">
        <v>4751</v>
      </c>
      <c r="H61" s="81">
        <v>239</v>
      </c>
      <c r="I61" s="103">
        <v>18</v>
      </c>
      <c r="J61" s="103">
        <v>0</v>
      </c>
      <c r="K61" s="103">
        <v>0</v>
      </c>
      <c r="L61" s="103">
        <v>5</v>
      </c>
      <c r="M61" s="103">
        <v>8</v>
      </c>
      <c r="N61" s="103">
        <v>29</v>
      </c>
      <c r="O61" s="103">
        <v>1</v>
      </c>
      <c r="P61" s="104">
        <v>300</v>
      </c>
      <c r="Q61" s="56"/>
      <c r="R61" s="106"/>
      <c r="S61" s="106"/>
      <c r="T61" s="106"/>
      <c r="U61" s="106"/>
      <c r="V61" s="106"/>
      <c r="W61" s="106"/>
      <c r="X61" s="106"/>
      <c r="Y61" s="106"/>
      <c r="Z61" s="106"/>
      <c r="AA61" s="106"/>
      <c r="AB61" s="56"/>
      <c r="AC61" s="56"/>
      <c r="AD61" s="56"/>
      <c r="AE61" s="56"/>
      <c r="AF61" s="56"/>
      <c r="AG61" s="56"/>
      <c r="AH61" s="56"/>
      <c r="AI61" s="56"/>
      <c r="AJ61" s="56"/>
      <c r="AK61" s="56"/>
    </row>
    <row r="62" spans="1:37" x14ac:dyDescent="0.3">
      <c r="A62" s="105">
        <v>2013</v>
      </c>
      <c r="B62" s="85">
        <v>2064</v>
      </c>
      <c r="C62" s="85">
        <v>229</v>
      </c>
      <c r="D62" s="85">
        <v>133</v>
      </c>
      <c r="E62" s="85">
        <v>2404</v>
      </c>
      <c r="F62" s="85">
        <v>56</v>
      </c>
      <c r="G62" s="85">
        <v>4886</v>
      </c>
      <c r="H62" s="81">
        <v>185</v>
      </c>
      <c r="I62" s="103">
        <v>10</v>
      </c>
      <c r="J62" s="103">
        <v>1</v>
      </c>
      <c r="K62" s="103">
        <v>0</v>
      </c>
      <c r="L62" s="103">
        <v>3</v>
      </c>
      <c r="M62" s="103">
        <v>1</v>
      </c>
      <c r="N62" s="103">
        <v>20</v>
      </c>
      <c r="O62" s="103">
        <v>2</v>
      </c>
      <c r="P62" s="104">
        <v>220</v>
      </c>
      <c r="Q62" s="56"/>
      <c r="R62" s="106"/>
      <c r="S62" s="106"/>
      <c r="T62" s="106"/>
      <c r="U62" s="106"/>
      <c r="V62" s="106"/>
      <c r="W62" s="106"/>
      <c r="X62" s="106"/>
      <c r="Y62" s="106"/>
      <c r="Z62" s="106"/>
      <c r="AA62" s="106"/>
      <c r="AB62" s="56"/>
      <c r="AC62" s="56"/>
      <c r="AD62" s="56"/>
      <c r="AE62" s="56"/>
      <c r="AF62" s="56"/>
      <c r="AG62" s="56"/>
      <c r="AH62" s="56"/>
      <c r="AI62" s="56"/>
      <c r="AJ62" s="56"/>
      <c r="AK62" s="56"/>
    </row>
    <row r="63" spans="1:37" x14ac:dyDescent="0.3">
      <c r="A63" s="105">
        <v>2014</v>
      </c>
      <c r="B63" s="85">
        <v>2066</v>
      </c>
      <c r="C63" s="85">
        <v>217</v>
      </c>
      <c r="D63" s="85">
        <v>134</v>
      </c>
      <c r="E63" s="85">
        <v>2465</v>
      </c>
      <c r="F63" s="85">
        <v>71</v>
      </c>
      <c r="G63" s="85">
        <v>4953</v>
      </c>
      <c r="H63" s="81">
        <v>172</v>
      </c>
      <c r="I63" s="103">
        <v>21</v>
      </c>
      <c r="J63" s="103">
        <v>0</v>
      </c>
      <c r="K63" s="103">
        <v>0</v>
      </c>
      <c r="L63" s="103">
        <v>12</v>
      </c>
      <c r="M63" s="103">
        <v>1</v>
      </c>
      <c r="N63" s="103">
        <v>18</v>
      </c>
      <c r="O63" s="103">
        <v>2</v>
      </c>
      <c r="P63" s="104">
        <v>226</v>
      </c>
      <c r="Q63" s="56"/>
      <c r="R63" s="106"/>
      <c r="S63" s="106"/>
      <c r="T63" s="106"/>
      <c r="U63" s="106"/>
      <c r="V63" s="106"/>
      <c r="W63" s="106"/>
      <c r="X63" s="106"/>
      <c r="Y63" s="106"/>
      <c r="Z63" s="106"/>
      <c r="AA63" s="106"/>
      <c r="AB63" s="56"/>
      <c r="AC63" s="56"/>
      <c r="AD63" s="56"/>
      <c r="AE63" s="56"/>
      <c r="AF63" s="56"/>
      <c r="AG63" s="56"/>
      <c r="AH63" s="56"/>
      <c r="AI63" s="56"/>
      <c r="AJ63" s="56"/>
      <c r="AK63" s="56"/>
    </row>
    <row r="64" spans="1:37" x14ac:dyDescent="0.3">
      <c r="A64" s="105">
        <v>2015</v>
      </c>
      <c r="B64" s="85">
        <v>2116</v>
      </c>
      <c r="C64" s="85">
        <v>205</v>
      </c>
      <c r="D64" s="85">
        <v>131</v>
      </c>
      <c r="E64" s="85">
        <v>2409</v>
      </c>
      <c r="F64" s="85">
        <v>86</v>
      </c>
      <c r="G64" s="85">
        <v>4947</v>
      </c>
      <c r="H64" s="81">
        <v>55</v>
      </c>
      <c r="I64" s="103">
        <v>2</v>
      </c>
      <c r="J64" s="103">
        <v>0</v>
      </c>
      <c r="K64" s="103">
        <v>0</v>
      </c>
      <c r="L64" s="103">
        <v>4</v>
      </c>
      <c r="M64" s="103">
        <v>2</v>
      </c>
      <c r="N64" s="103">
        <v>13</v>
      </c>
      <c r="O64" s="103">
        <v>2</v>
      </c>
      <c r="P64" s="104">
        <v>78</v>
      </c>
      <c r="Q64" s="56"/>
      <c r="R64" s="106"/>
      <c r="S64" s="106"/>
      <c r="T64" s="106"/>
      <c r="U64" s="106"/>
      <c r="V64" s="106"/>
      <c r="W64" s="106"/>
      <c r="X64" s="106"/>
      <c r="Y64" s="106"/>
      <c r="Z64" s="106"/>
      <c r="AA64" s="106"/>
      <c r="AB64" s="56"/>
      <c r="AC64" s="56"/>
      <c r="AD64" s="56"/>
      <c r="AE64" s="56"/>
      <c r="AF64" s="56"/>
      <c r="AG64" s="56"/>
      <c r="AH64" s="56"/>
      <c r="AI64" s="56"/>
      <c r="AJ64" s="56"/>
      <c r="AK64" s="56"/>
    </row>
    <row r="65" spans="1:37" x14ac:dyDescent="0.3">
      <c r="A65" s="105">
        <v>2016</v>
      </c>
      <c r="B65" s="85">
        <v>2068</v>
      </c>
      <c r="C65" s="85">
        <v>182</v>
      </c>
      <c r="D65" s="85">
        <v>104</v>
      </c>
      <c r="E65" s="85">
        <v>2266</v>
      </c>
      <c r="F65" s="85">
        <v>92</v>
      </c>
      <c r="G65" s="85">
        <v>4712</v>
      </c>
      <c r="H65" s="81">
        <v>4</v>
      </c>
      <c r="I65" s="103">
        <v>2</v>
      </c>
      <c r="J65" s="103">
        <v>0</v>
      </c>
      <c r="K65" s="103">
        <v>0</v>
      </c>
      <c r="L65" s="103">
        <v>1</v>
      </c>
      <c r="M65" s="103">
        <v>1</v>
      </c>
      <c r="N65" s="103">
        <v>4</v>
      </c>
      <c r="O65" s="103">
        <v>0</v>
      </c>
      <c r="P65" s="104">
        <v>12</v>
      </c>
      <c r="Q65" s="56"/>
      <c r="R65" s="106"/>
      <c r="S65" s="106"/>
      <c r="T65" s="106"/>
      <c r="U65" s="106"/>
      <c r="V65" s="106"/>
      <c r="W65" s="106"/>
      <c r="X65" s="106"/>
      <c r="Y65" s="106"/>
      <c r="Z65" s="106"/>
      <c r="AA65" s="106"/>
      <c r="AB65" s="56"/>
      <c r="AC65" s="56"/>
      <c r="AD65" s="56"/>
      <c r="AE65" s="56"/>
      <c r="AF65" s="56"/>
      <c r="AG65" s="56"/>
      <c r="AH65" s="56"/>
      <c r="AI65" s="56"/>
      <c r="AJ65" s="56"/>
      <c r="AK65" s="56"/>
    </row>
    <row r="66" spans="1:37" x14ac:dyDescent="0.3">
      <c r="A66" s="105">
        <v>2017</v>
      </c>
      <c r="B66" s="85">
        <v>2024</v>
      </c>
      <c r="C66" s="85">
        <v>169</v>
      </c>
      <c r="D66" s="85">
        <v>115</v>
      </c>
      <c r="E66" s="85">
        <v>2202</v>
      </c>
      <c r="F66" s="85">
        <v>93</v>
      </c>
      <c r="G66" s="85">
        <v>4603</v>
      </c>
      <c r="H66" s="81">
        <v>10</v>
      </c>
      <c r="I66" s="103">
        <v>1</v>
      </c>
      <c r="J66" s="103">
        <v>0</v>
      </c>
      <c r="K66" s="103">
        <v>0</v>
      </c>
      <c r="L66" s="103">
        <v>1</v>
      </c>
      <c r="M66" s="103">
        <v>2</v>
      </c>
      <c r="N66" s="103">
        <v>4</v>
      </c>
      <c r="O66" s="103">
        <v>0</v>
      </c>
      <c r="P66" s="104">
        <v>18</v>
      </c>
      <c r="Q66" s="56"/>
      <c r="R66" s="106"/>
      <c r="S66" s="106"/>
      <c r="T66" s="106"/>
      <c r="U66" s="106"/>
      <c r="V66" s="106"/>
      <c r="W66" s="106"/>
      <c r="X66" s="106"/>
      <c r="Y66" s="106"/>
      <c r="Z66" s="106"/>
      <c r="AA66" s="106"/>
      <c r="AB66" s="56"/>
      <c r="AC66" s="56"/>
      <c r="AD66" s="56"/>
      <c r="AE66" s="56"/>
      <c r="AF66" s="56"/>
      <c r="AG66" s="56"/>
      <c r="AH66" s="56"/>
      <c r="AI66" s="56"/>
      <c r="AJ66" s="56"/>
      <c r="AK66" s="56"/>
    </row>
    <row r="67" spans="1:37" x14ac:dyDescent="0.3">
      <c r="A67" s="92">
        <v>2018</v>
      </c>
      <c r="B67" s="84">
        <v>2009</v>
      </c>
      <c r="C67" s="85">
        <v>167</v>
      </c>
      <c r="D67" s="85">
        <v>123</v>
      </c>
      <c r="E67" s="85">
        <v>2220</v>
      </c>
      <c r="F67" s="85">
        <v>106</v>
      </c>
      <c r="G67" s="330">
        <v>4625</v>
      </c>
      <c r="H67" s="34">
        <v>39</v>
      </c>
      <c r="I67" s="103">
        <v>1</v>
      </c>
      <c r="J67" s="103">
        <v>1</v>
      </c>
      <c r="K67" s="103">
        <v>0</v>
      </c>
      <c r="L67" s="103">
        <v>5</v>
      </c>
      <c r="M67" s="103">
        <v>0</v>
      </c>
      <c r="N67" s="103">
        <v>2</v>
      </c>
      <c r="O67" s="103">
        <v>0</v>
      </c>
      <c r="P67" s="104">
        <v>48</v>
      </c>
      <c r="Q67" s="56"/>
      <c r="R67" s="106"/>
      <c r="S67" s="106"/>
      <c r="T67" s="106"/>
      <c r="U67" s="106"/>
      <c r="V67" s="106"/>
      <c r="W67" s="106"/>
      <c r="X67" s="106"/>
      <c r="Y67" s="106"/>
      <c r="Z67" s="106"/>
      <c r="AA67" s="106"/>
      <c r="AB67" s="56"/>
      <c r="AC67" s="56"/>
      <c r="AD67" s="56"/>
      <c r="AE67" s="56"/>
      <c r="AF67" s="56"/>
      <c r="AG67" s="56"/>
      <c r="AH67" s="56"/>
      <c r="AI67" s="56"/>
      <c r="AJ67" s="56"/>
      <c r="AK67" s="56"/>
    </row>
    <row r="68" spans="1:37" ht="15.6" x14ac:dyDescent="0.3">
      <c r="A68" s="92">
        <v>2019</v>
      </c>
      <c r="B68" s="84">
        <v>1933</v>
      </c>
      <c r="C68" s="85">
        <v>162</v>
      </c>
      <c r="D68" s="85">
        <v>124</v>
      </c>
      <c r="E68" s="85">
        <v>2221</v>
      </c>
      <c r="F68" s="85">
        <v>105</v>
      </c>
      <c r="G68" s="330">
        <v>4545</v>
      </c>
      <c r="H68" s="357">
        <v>53</v>
      </c>
      <c r="I68">
        <v>2</v>
      </c>
      <c r="J68">
        <v>19</v>
      </c>
      <c r="K68">
        <v>0</v>
      </c>
      <c r="L68">
        <v>1</v>
      </c>
      <c r="M68">
        <v>2</v>
      </c>
      <c r="N68" s="384" t="s">
        <v>130</v>
      </c>
      <c r="O68">
        <v>1</v>
      </c>
      <c r="P68" s="358">
        <v>78</v>
      </c>
      <c r="R68" s="107"/>
      <c r="S68" s="108"/>
      <c r="T68" s="108"/>
      <c r="U68" s="107"/>
      <c r="V68" s="108"/>
      <c r="W68" s="107"/>
      <c r="X68" s="106"/>
      <c r="Y68" s="106"/>
      <c r="Z68" s="106"/>
      <c r="AA68" s="106"/>
      <c r="AB68" s="56"/>
      <c r="AC68" s="56"/>
      <c r="AD68" s="56"/>
      <c r="AE68" s="56"/>
      <c r="AF68" s="56"/>
      <c r="AG68" s="56"/>
      <c r="AH68" s="56"/>
      <c r="AI68" s="56"/>
      <c r="AJ68" s="56"/>
      <c r="AK68" s="56"/>
    </row>
    <row r="69" spans="1:37" x14ac:dyDescent="0.3">
      <c r="A69" s="92">
        <v>2020</v>
      </c>
      <c r="B69" s="84">
        <v>1836</v>
      </c>
      <c r="C69" s="85">
        <v>161</v>
      </c>
      <c r="D69" s="85">
        <v>121</v>
      </c>
      <c r="E69" s="85">
        <v>2162</v>
      </c>
      <c r="F69" s="85">
        <v>113</v>
      </c>
      <c r="G69" s="85">
        <v>4393</v>
      </c>
      <c r="H69" s="362">
        <v>37</v>
      </c>
      <c r="I69" s="364">
        <v>0</v>
      </c>
      <c r="J69" s="364">
        <v>0</v>
      </c>
      <c r="K69" s="364">
        <v>0</v>
      </c>
      <c r="L69" s="364">
        <v>0</v>
      </c>
      <c r="M69" s="364">
        <v>0</v>
      </c>
      <c r="N69" s="364" t="s">
        <v>70</v>
      </c>
      <c r="O69" s="364">
        <v>0</v>
      </c>
      <c r="P69" s="363">
        <v>37</v>
      </c>
      <c r="Q69" s="34"/>
      <c r="R69" s="56"/>
      <c r="S69" s="56"/>
      <c r="T69" s="56"/>
      <c r="U69" s="56"/>
      <c r="V69" s="56"/>
      <c r="W69" s="56"/>
      <c r="X69" s="56"/>
      <c r="Y69" s="56"/>
      <c r="Z69" s="56"/>
      <c r="AA69" s="56"/>
      <c r="AB69" s="57"/>
      <c r="AC69" s="57"/>
      <c r="AD69" s="57"/>
      <c r="AE69" s="57"/>
      <c r="AF69" s="57"/>
      <c r="AG69" s="57"/>
      <c r="AH69" s="57"/>
      <c r="AI69" s="57"/>
      <c r="AJ69" s="57"/>
      <c r="AK69" s="57"/>
    </row>
    <row r="70" spans="1:37" x14ac:dyDescent="0.3">
      <c r="A70" s="361">
        <v>2021</v>
      </c>
      <c r="B70" s="84">
        <v>1735</v>
      </c>
      <c r="C70" s="85">
        <v>159</v>
      </c>
      <c r="D70" s="85">
        <v>128</v>
      </c>
      <c r="E70" s="85">
        <v>2131</v>
      </c>
      <c r="F70" s="85">
        <v>114</v>
      </c>
      <c r="G70" s="85">
        <v>4267</v>
      </c>
      <c r="H70" s="362">
        <v>31</v>
      </c>
      <c r="I70" s="364">
        <v>7</v>
      </c>
      <c r="J70" s="364">
        <v>0</v>
      </c>
      <c r="K70" s="364">
        <v>0</v>
      </c>
      <c r="L70" s="364">
        <v>0</v>
      </c>
      <c r="M70" s="364">
        <v>3</v>
      </c>
      <c r="N70" s="364" t="s">
        <v>70</v>
      </c>
      <c r="O70" s="364">
        <v>0</v>
      </c>
      <c r="P70" s="363">
        <v>41</v>
      </c>
      <c r="Q70" s="34"/>
      <c r="R70" s="56"/>
      <c r="S70" s="56"/>
      <c r="T70" s="56"/>
      <c r="U70" s="56"/>
      <c r="V70" s="56"/>
      <c r="W70" s="56"/>
      <c r="X70" s="56"/>
      <c r="Y70" s="56"/>
      <c r="Z70" s="56"/>
      <c r="AA70" s="56"/>
      <c r="AB70" s="57"/>
      <c r="AC70" s="57"/>
      <c r="AD70" s="57"/>
      <c r="AE70" s="57"/>
      <c r="AF70" s="57"/>
      <c r="AG70" s="57"/>
      <c r="AH70" s="57"/>
      <c r="AI70" s="57"/>
      <c r="AJ70" s="57"/>
      <c r="AK70" s="57"/>
    </row>
    <row r="71" spans="1:37" x14ac:dyDescent="0.3">
      <c r="A71" s="418">
        <v>2022</v>
      </c>
      <c r="B71" s="85">
        <v>1721</v>
      </c>
      <c r="C71" s="85">
        <v>159</v>
      </c>
      <c r="D71" s="85">
        <v>118</v>
      </c>
      <c r="E71" s="85">
        <v>2178</v>
      </c>
      <c r="F71" s="85">
        <v>110</v>
      </c>
      <c r="G71" s="330">
        <v>4286</v>
      </c>
      <c r="H71" s="364">
        <v>45</v>
      </c>
      <c r="I71" s="364">
        <v>2</v>
      </c>
      <c r="J71" s="364">
        <v>0</v>
      </c>
      <c r="K71" s="364">
        <v>0</v>
      </c>
      <c r="L71" s="364">
        <v>0</v>
      </c>
      <c r="M71" s="364">
        <v>3</v>
      </c>
      <c r="N71" s="364">
        <v>2</v>
      </c>
      <c r="O71" s="364">
        <v>0</v>
      </c>
      <c r="P71" s="363">
        <v>47</v>
      </c>
      <c r="Q71" s="34"/>
      <c r="R71" s="56"/>
      <c r="S71" s="56"/>
      <c r="T71" s="56"/>
      <c r="U71" s="56"/>
      <c r="V71" s="56"/>
      <c r="W71" s="56"/>
      <c r="X71" s="56"/>
      <c r="Y71" s="56"/>
      <c r="Z71" s="56"/>
      <c r="AA71" s="56"/>
      <c r="AB71" s="57"/>
      <c r="AC71" s="57"/>
      <c r="AD71" s="57"/>
      <c r="AE71" s="57"/>
      <c r="AF71" s="57"/>
      <c r="AG71" s="57"/>
      <c r="AH71" s="57"/>
      <c r="AI71" s="57"/>
      <c r="AJ71" s="57"/>
      <c r="AK71" s="57"/>
    </row>
    <row r="72" spans="1:37" x14ac:dyDescent="0.3">
      <c r="A72" s="419">
        <v>2023</v>
      </c>
      <c r="B72" s="394">
        <v>1687</v>
      </c>
      <c r="C72" s="394">
        <v>153</v>
      </c>
      <c r="D72" s="394">
        <v>113</v>
      </c>
      <c r="E72" s="394">
        <v>2182</v>
      </c>
      <c r="F72" s="394">
        <v>118</v>
      </c>
      <c r="G72" s="394">
        <v>4253</v>
      </c>
      <c r="H72" s="420">
        <v>51</v>
      </c>
      <c r="I72" s="395">
        <v>2</v>
      </c>
      <c r="J72" s="395">
        <v>0</v>
      </c>
      <c r="K72" s="395">
        <v>1</v>
      </c>
      <c r="L72" s="395">
        <v>0</v>
      </c>
      <c r="M72" s="395">
        <v>3</v>
      </c>
      <c r="N72" s="395" t="s">
        <v>130</v>
      </c>
      <c r="O72" s="395">
        <v>0</v>
      </c>
      <c r="P72" s="396">
        <v>57</v>
      </c>
      <c r="Q72" s="34"/>
      <c r="R72" s="56"/>
      <c r="S72" s="56"/>
      <c r="T72" s="56"/>
      <c r="U72" s="56"/>
      <c r="V72" s="56"/>
      <c r="W72" s="56"/>
      <c r="X72" s="56"/>
      <c r="Y72" s="56"/>
      <c r="Z72" s="56"/>
      <c r="AA72" s="56"/>
      <c r="AB72" s="57"/>
      <c r="AC72" s="57"/>
      <c r="AD72" s="57"/>
      <c r="AE72" s="57"/>
      <c r="AF72" s="57"/>
      <c r="AG72" s="57"/>
      <c r="AH72" s="57"/>
      <c r="AI72" s="57"/>
      <c r="AJ72" s="57"/>
      <c r="AK72" s="57"/>
    </row>
    <row r="73" spans="1:37" x14ac:dyDescent="0.3">
      <c r="A73" s="361"/>
      <c r="B73" s="85"/>
      <c r="C73" s="85"/>
      <c r="D73" s="85"/>
      <c r="E73" s="85"/>
      <c r="F73" s="85"/>
      <c r="G73" s="85"/>
      <c r="H73" s="344"/>
      <c r="I73" s="344"/>
      <c r="J73" s="344"/>
      <c r="K73" s="344"/>
      <c r="L73" s="344"/>
      <c r="M73" s="344"/>
      <c r="N73" s="344"/>
      <c r="O73" s="344"/>
      <c r="P73" s="344"/>
      <c r="Q73" s="34"/>
      <c r="R73" s="56"/>
      <c r="S73" s="56"/>
      <c r="T73" s="56"/>
      <c r="U73" s="56"/>
      <c r="V73" s="56"/>
      <c r="W73" s="56"/>
      <c r="X73" s="56"/>
      <c r="Y73" s="56"/>
      <c r="Z73" s="56"/>
      <c r="AA73" s="56"/>
      <c r="AB73" s="57"/>
      <c r="AC73" s="57"/>
      <c r="AD73" s="57"/>
      <c r="AE73" s="57"/>
      <c r="AF73" s="57"/>
      <c r="AG73" s="57"/>
      <c r="AH73" s="57"/>
      <c r="AI73" s="57"/>
      <c r="AJ73" s="57"/>
      <c r="AK73" s="57"/>
    </row>
    <row r="74" spans="1:37" x14ac:dyDescent="0.3">
      <c r="A74" s="59" t="s">
        <v>60</v>
      </c>
      <c r="B74" s="73"/>
      <c r="C74" s="73"/>
      <c r="D74" s="73"/>
      <c r="E74" s="474" t="s">
        <v>61</v>
      </c>
      <c r="F74" s="447"/>
      <c r="G74" s="447"/>
      <c r="H74" s="474" t="s">
        <v>62</v>
      </c>
      <c r="I74" s="447"/>
      <c r="J74" s="447"/>
      <c r="K74" s="447"/>
      <c r="L74" s="447"/>
      <c r="M74" s="58"/>
      <c r="N74" s="58"/>
      <c r="O74" s="58"/>
      <c r="P74" s="58"/>
      <c r="Q74" s="58"/>
      <c r="R74" s="58"/>
      <c r="S74" s="56"/>
      <c r="T74" s="56"/>
      <c r="U74" s="56"/>
      <c r="V74" s="56"/>
      <c r="W74" s="56"/>
      <c r="X74" s="56"/>
      <c r="Y74" s="56"/>
      <c r="Z74" s="56"/>
      <c r="AA74" s="56"/>
      <c r="AB74" s="56"/>
      <c r="AC74" s="56"/>
      <c r="AD74" s="56"/>
      <c r="AE74" s="56"/>
      <c r="AF74" s="56"/>
      <c r="AG74" s="56"/>
      <c r="AH74" s="56"/>
      <c r="AI74" s="56"/>
      <c r="AJ74" s="56"/>
      <c r="AK74" s="56"/>
    </row>
    <row r="75" spans="1:37" ht="47.25" customHeight="1" x14ac:dyDescent="0.3">
      <c r="A75" s="446" t="s">
        <v>281</v>
      </c>
      <c r="B75" s="447"/>
      <c r="C75" s="447"/>
      <c r="D75" s="447"/>
      <c r="E75" s="447"/>
      <c r="F75" s="447"/>
      <c r="G75" s="447"/>
      <c r="H75" s="447"/>
      <c r="I75" s="447"/>
      <c r="J75" s="447"/>
      <c r="K75" s="447"/>
      <c r="L75" s="447"/>
      <c r="M75" s="447"/>
      <c r="N75" s="447"/>
      <c r="O75" s="447"/>
      <c r="P75" s="447"/>
      <c r="Q75" s="447"/>
      <c r="R75" s="447"/>
      <c r="S75" s="56"/>
      <c r="T75" s="56"/>
      <c r="U75" s="56"/>
      <c r="V75" s="56"/>
      <c r="W75" s="56"/>
      <c r="X75" s="56"/>
      <c r="Y75" s="56"/>
      <c r="Z75" s="56"/>
      <c r="AA75" s="56"/>
      <c r="AB75" s="56"/>
      <c r="AC75" s="56"/>
      <c r="AD75" s="56"/>
      <c r="AE75" s="56"/>
      <c r="AF75" s="56"/>
      <c r="AG75" s="56"/>
      <c r="AH75" s="56"/>
      <c r="AI75" s="56"/>
      <c r="AJ75" s="56"/>
      <c r="AK75" s="56"/>
    </row>
    <row r="76" spans="1:37" ht="6.75" customHeight="1" x14ac:dyDescent="0.3">
      <c r="A76" s="29"/>
      <c r="B76" s="73"/>
      <c r="C76" s="73"/>
      <c r="D76" s="73"/>
      <c r="E76" s="73"/>
      <c r="F76" s="73"/>
      <c r="G76" s="73"/>
      <c r="H76" s="36"/>
      <c r="I76" s="36"/>
      <c r="J76" s="36"/>
      <c r="K76" s="36"/>
      <c r="L76" s="36"/>
      <c r="M76" s="36"/>
      <c r="N76" s="36"/>
      <c r="O76" s="36"/>
      <c r="P76" s="36"/>
      <c r="Q76" s="36"/>
      <c r="R76" s="36"/>
      <c r="S76" s="56"/>
      <c r="T76" s="56"/>
      <c r="U76" s="56"/>
      <c r="V76" s="56"/>
      <c r="W76" s="56"/>
      <c r="X76" s="56"/>
      <c r="Y76" s="56"/>
      <c r="Z76" s="56"/>
      <c r="AA76" s="56"/>
      <c r="AB76" s="56"/>
      <c r="AC76" s="56"/>
      <c r="AD76" s="56"/>
      <c r="AE76" s="56"/>
      <c r="AF76" s="56"/>
      <c r="AG76" s="56"/>
      <c r="AH76" s="56"/>
      <c r="AI76" s="56"/>
      <c r="AJ76" s="56"/>
      <c r="AK76" s="56"/>
    </row>
    <row r="77" spans="1:37" x14ac:dyDescent="0.3">
      <c r="A77" s="448" t="s">
        <v>267</v>
      </c>
      <c r="B77" s="449"/>
      <c r="C77" s="449"/>
      <c r="D77" s="449"/>
      <c r="E77" s="449"/>
      <c r="F77" s="449"/>
      <c r="G77" s="449"/>
      <c r="H77" s="449"/>
      <c r="I77" s="449"/>
      <c r="J77" s="449"/>
      <c r="K77" s="449"/>
      <c r="L77" s="449"/>
      <c r="M77" s="449"/>
      <c r="N77" s="449"/>
      <c r="O77" s="449"/>
      <c r="P77" s="449"/>
      <c r="Q77" s="449"/>
      <c r="R77" s="449"/>
      <c r="S77" s="56"/>
      <c r="T77" s="56"/>
      <c r="U77" s="56"/>
      <c r="V77" s="56"/>
      <c r="W77" s="56"/>
      <c r="X77" s="56"/>
      <c r="Y77" s="56"/>
      <c r="Z77" s="56"/>
      <c r="AA77" s="56"/>
      <c r="AB77" s="56"/>
      <c r="AC77" s="56"/>
      <c r="AD77" s="56"/>
      <c r="AE77" s="56"/>
      <c r="AF77" s="56"/>
      <c r="AG77" s="56"/>
      <c r="AH77" s="56"/>
      <c r="AI77" s="56"/>
      <c r="AJ77" s="56"/>
      <c r="AK77" s="56"/>
    </row>
    <row r="78" spans="1:37" x14ac:dyDescent="0.3">
      <c r="A78" s="74"/>
      <c r="B78" s="58"/>
      <c r="C78" s="58"/>
      <c r="D78" s="58"/>
      <c r="E78" s="58"/>
      <c r="F78" s="58"/>
      <c r="G78" s="58"/>
      <c r="H78" s="58"/>
      <c r="I78" s="58"/>
      <c r="J78" s="58"/>
      <c r="K78" s="58"/>
      <c r="L78" s="58"/>
      <c r="M78" s="58"/>
      <c r="N78" s="58"/>
      <c r="O78" s="58"/>
      <c r="P78" s="58"/>
      <c r="Q78" s="58"/>
      <c r="R78" s="58"/>
    </row>
    <row r="81" spans="1:18" x14ac:dyDescent="0.3">
      <c r="A81" s="24"/>
      <c r="B81" s="24"/>
      <c r="C81" s="24"/>
      <c r="D81" s="55"/>
      <c r="E81" s="55"/>
      <c r="F81" s="55"/>
      <c r="G81" s="55"/>
      <c r="H81" s="55"/>
      <c r="I81" s="55"/>
      <c r="J81" s="24"/>
      <c r="K81" s="24"/>
      <c r="L81" s="24"/>
      <c r="M81" s="24"/>
      <c r="N81" s="24"/>
      <c r="O81" s="24"/>
      <c r="P81" s="24"/>
      <c r="Q81" s="24"/>
      <c r="R81" s="24"/>
    </row>
    <row r="82" spans="1:18" x14ac:dyDescent="0.3">
      <c r="A82" s="24"/>
      <c r="B82" s="24"/>
      <c r="C82" s="24"/>
      <c r="D82" s="34"/>
      <c r="E82" s="55"/>
      <c r="F82" s="55"/>
      <c r="G82" s="55"/>
      <c r="H82" s="55"/>
      <c r="I82" s="55"/>
      <c r="J82" s="24"/>
      <c r="K82" s="24"/>
      <c r="L82" s="24"/>
      <c r="M82" s="24"/>
      <c r="N82" s="24"/>
      <c r="O82" s="24"/>
      <c r="P82" s="24"/>
      <c r="Q82" s="24"/>
      <c r="R82" s="24"/>
    </row>
    <row r="83" spans="1:18" x14ac:dyDescent="0.3">
      <c r="A83" s="24"/>
      <c r="B83" s="24"/>
      <c r="C83" s="24"/>
      <c r="D83" s="34"/>
      <c r="E83" s="55"/>
      <c r="F83" s="55"/>
      <c r="G83" s="55"/>
      <c r="H83" s="55"/>
      <c r="I83" s="55"/>
      <c r="J83" s="24"/>
      <c r="K83" s="24"/>
      <c r="L83" s="24"/>
      <c r="M83" s="24"/>
      <c r="N83" s="24"/>
      <c r="O83" s="24"/>
      <c r="P83" s="24"/>
      <c r="Q83" s="24"/>
      <c r="R83" s="24"/>
    </row>
    <row r="84" spans="1:18" x14ac:dyDescent="0.3">
      <c r="A84" s="24"/>
      <c r="B84" s="24"/>
      <c r="C84" s="24"/>
      <c r="D84" s="24"/>
      <c r="E84" s="34"/>
      <c r="F84" s="55"/>
      <c r="G84" s="55"/>
      <c r="H84" s="55"/>
      <c r="I84" s="55"/>
      <c r="J84" s="24"/>
      <c r="K84" s="24"/>
      <c r="L84" s="24"/>
      <c r="M84" s="24"/>
      <c r="N84" s="24"/>
      <c r="O84" s="24"/>
      <c r="P84" s="24"/>
      <c r="Q84" s="24"/>
      <c r="R84" s="24"/>
    </row>
    <row r="85" spans="1:18" x14ac:dyDescent="0.3">
      <c r="A85" s="24"/>
      <c r="B85" s="24"/>
      <c r="C85" s="24"/>
      <c r="D85" s="24"/>
      <c r="E85" s="34"/>
      <c r="F85" s="55"/>
      <c r="G85" s="55"/>
      <c r="H85" s="55"/>
      <c r="I85" s="55"/>
      <c r="J85" s="24"/>
      <c r="K85" s="24"/>
      <c r="L85" s="24"/>
      <c r="M85" s="24"/>
      <c r="N85" s="24"/>
      <c r="O85" s="24"/>
      <c r="P85" s="24"/>
      <c r="Q85" s="24"/>
      <c r="R85" s="24"/>
    </row>
    <row r="86" spans="1:18" x14ac:dyDescent="0.3">
      <c r="A86" s="24"/>
      <c r="B86" s="24"/>
      <c r="C86" s="24"/>
      <c r="D86" s="55"/>
      <c r="E86" s="34"/>
      <c r="F86" s="55"/>
      <c r="G86" s="55"/>
      <c r="H86" s="24"/>
      <c r="I86" s="55"/>
      <c r="J86" s="24"/>
      <c r="K86" s="24"/>
      <c r="L86" s="24"/>
      <c r="M86" s="24"/>
      <c r="N86" s="24"/>
      <c r="O86" s="24"/>
      <c r="P86" s="24"/>
      <c r="Q86" s="24"/>
      <c r="R86" s="24"/>
    </row>
    <row r="87" spans="1:18" x14ac:dyDescent="0.3">
      <c r="A87" s="24"/>
      <c r="B87" s="24"/>
      <c r="C87" s="24"/>
      <c r="D87" s="24"/>
      <c r="E87" s="34"/>
      <c r="F87" s="24"/>
      <c r="G87" s="24"/>
      <c r="H87" s="24"/>
      <c r="I87" s="24"/>
      <c r="J87" s="24"/>
      <c r="K87" s="24"/>
      <c r="L87" s="24"/>
      <c r="M87" s="24"/>
      <c r="N87" s="24"/>
      <c r="O87" s="24"/>
      <c r="P87" s="24"/>
      <c r="Q87" s="24"/>
      <c r="R87" s="24"/>
    </row>
    <row r="89" spans="1:18" x14ac:dyDescent="0.3">
      <c r="A89" s="24"/>
      <c r="B89" s="24"/>
      <c r="C89" s="34"/>
      <c r="D89" s="34"/>
      <c r="E89" s="34"/>
      <c r="F89" s="34"/>
      <c r="G89" s="34"/>
      <c r="H89" s="24"/>
      <c r="I89" s="24"/>
      <c r="J89" s="24"/>
      <c r="K89" s="24"/>
      <c r="L89" s="24"/>
      <c r="M89" s="24"/>
      <c r="N89" s="24"/>
      <c r="O89" s="24"/>
      <c r="P89" s="24"/>
      <c r="Q89" s="24"/>
      <c r="R89" s="24"/>
    </row>
    <row r="90" spans="1:18" x14ac:dyDescent="0.3">
      <c r="A90" s="24"/>
      <c r="B90" s="34"/>
      <c r="C90" s="24"/>
      <c r="D90" s="24"/>
      <c r="E90" s="24"/>
      <c r="F90" s="24"/>
      <c r="G90" s="24"/>
      <c r="H90" s="24"/>
      <c r="I90" s="24"/>
      <c r="J90" s="24"/>
      <c r="K90" s="24"/>
      <c r="L90" s="24"/>
      <c r="M90" s="24"/>
      <c r="N90" s="24"/>
      <c r="O90" s="24"/>
      <c r="P90" s="24"/>
      <c r="Q90" s="24"/>
      <c r="R90" s="24"/>
    </row>
    <row r="91" spans="1:18" x14ac:dyDescent="0.3">
      <c r="A91" s="24"/>
      <c r="B91" s="24"/>
      <c r="C91" s="34"/>
      <c r="D91" s="24"/>
      <c r="E91" s="24"/>
      <c r="F91" s="55"/>
      <c r="G91" s="24"/>
      <c r="H91" s="24"/>
      <c r="I91" s="24"/>
      <c r="J91" s="24"/>
      <c r="K91" s="24"/>
      <c r="L91" s="24"/>
      <c r="M91" s="24"/>
      <c r="N91" s="24"/>
      <c r="O91" s="24"/>
      <c r="P91" s="24"/>
      <c r="Q91" s="24"/>
      <c r="R91" s="24"/>
    </row>
    <row r="92" spans="1:18" x14ac:dyDescent="0.3">
      <c r="A92" s="24"/>
      <c r="B92" s="55"/>
      <c r="C92" s="55"/>
      <c r="D92" s="34"/>
      <c r="E92" s="34"/>
      <c r="F92" s="34"/>
      <c r="G92" s="34"/>
      <c r="H92" s="24"/>
      <c r="I92" s="24"/>
      <c r="J92" s="24"/>
      <c r="K92" s="24"/>
      <c r="L92" s="24"/>
      <c r="M92" s="24"/>
      <c r="N92" s="24"/>
      <c r="O92" s="24"/>
      <c r="P92" s="24"/>
      <c r="Q92" s="24"/>
      <c r="R92" s="24"/>
    </row>
    <row r="93" spans="1:18" x14ac:dyDescent="0.3">
      <c r="A93" s="24"/>
      <c r="B93" s="55"/>
      <c r="C93" s="55"/>
      <c r="D93" s="55"/>
      <c r="E93" s="55"/>
      <c r="F93" s="55"/>
      <c r="G93" s="24"/>
      <c r="H93" s="24"/>
      <c r="I93" s="24"/>
      <c r="J93" s="24"/>
      <c r="K93" s="24"/>
      <c r="L93" s="24"/>
      <c r="M93" s="24"/>
      <c r="N93" s="24"/>
      <c r="O93" s="24"/>
      <c r="P93" s="24"/>
      <c r="Q93" s="24"/>
      <c r="R93" s="24"/>
    </row>
    <row r="94" spans="1:18" x14ac:dyDescent="0.3">
      <c r="B94" s="55"/>
      <c r="C94" s="55"/>
      <c r="D94" s="55"/>
      <c r="E94" s="55"/>
      <c r="F94" s="55"/>
    </row>
    <row r="95" spans="1:18" x14ac:dyDescent="0.3">
      <c r="B95" s="55"/>
      <c r="C95" s="55"/>
      <c r="D95" s="55"/>
      <c r="E95" s="55"/>
      <c r="F95" s="24"/>
    </row>
  </sheetData>
  <mergeCells count="18">
    <mergeCell ref="AD10:AF13"/>
    <mergeCell ref="A1:R1"/>
    <mergeCell ref="E74:G74"/>
    <mergeCell ref="H74:L74"/>
    <mergeCell ref="T38:Z38"/>
    <mergeCell ref="AB38:AH38"/>
    <mergeCell ref="A75:R75"/>
    <mergeCell ref="A77:R77"/>
    <mergeCell ref="D4:D5"/>
    <mergeCell ref="E4:E5"/>
    <mergeCell ref="F4:F5"/>
    <mergeCell ref="C4:C5"/>
    <mergeCell ref="B4:B5"/>
    <mergeCell ref="A4:A5"/>
    <mergeCell ref="G4:G5"/>
    <mergeCell ref="H37:P37"/>
    <mergeCell ref="B37:G38"/>
    <mergeCell ref="A37:A3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4"/>
  <sheetViews>
    <sheetView zoomScaleNormal="100" workbookViewId="0">
      <pane ySplit="5" topLeftCell="A6" activePane="bottomLeft" state="frozen"/>
      <selection pane="bottomLeft" sqref="A1:L1"/>
    </sheetView>
  </sheetViews>
  <sheetFormatPr defaultRowHeight="13.2" x14ac:dyDescent="0.25"/>
  <cols>
    <col min="1" max="3" width="9.109375" style="113"/>
    <col min="4" max="4" width="9.44140625" style="113" bestFit="1" customWidth="1"/>
    <col min="5" max="10" width="9.109375" style="113"/>
    <col min="11" max="11" width="10" style="113" customWidth="1"/>
    <col min="12" max="12" width="2" style="113" customWidth="1"/>
    <col min="13" max="266" width="9.109375" style="113"/>
    <col min="267" max="267" width="10" style="113" customWidth="1"/>
    <col min="268" max="268" width="2" style="113" customWidth="1"/>
    <col min="269" max="522" width="9.109375" style="113"/>
    <col min="523" max="523" width="10" style="113" customWidth="1"/>
    <col min="524" max="524" width="2" style="113" customWidth="1"/>
    <col min="525" max="778" width="9.109375" style="113"/>
    <col min="779" max="779" width="10" style="113" customWidth="1"/>
    <col min="780" max="780" width="2" style="113" customWidth="1"/>
    <col min="781" max="1034" width="9.109375" style="113"/>
    <col min="1035" max="1035" width="10" style="113" customWidth="1"/>
    <col min="1036" max="1036" width="2" style="113" customWidth="1"/>
    <col min="1037" max="1290" width="9.109375" style="113"/>
    <col min="1291" max="1291" width="10" style="113" customWidth="1"/>
    <col min="1292" max="1292" width="2" style="113" customWidth="1"/>
    <col min="1293" max="1546" width="9.109375" style="113"/>
    <col min="1547" max="1547" width="10" style="113" customWidth="1"/>
    <col min="1548" max="1548" width="2" style="113" customWidth="1"/>
    <col min="1549" max="1802" width="9.109375" style="113"/>
    <col min="1803" max="1803" width="10" style="113" customWidth="1"/>
    <col min="1804" max="1804" width="2" style="113" customWidth="1"/>
    <col min="1805" max="2058" width="9.109375" style="113"/>
    <col min="2059" max="2059" width="10" style="113" customWidth="1"/>
    <col min="2060" max="2060" width="2" style="113" customWidth="1"/>
    <col min="2061" max="2314" width="9.109375" style="113"/>
    <col min="2315" max="2315" width="10" style="113" customWidth="1"/>
    <col min="2316" max="2316" width="2" style="113" customWidth="1"/>
    <col min="2317" max="2570" width="9.109375" style="113"/>
    <col min="2571" max="2571" width="10" style="113" customWidth="1"/>
    <col min="2572" max="2572" width="2" style="113" customWidth="1"/>
    <col min="2573" max="2826" width="9.109375" style="113"/>
    <col min="2827" max="2827" width="10" style="113" customWidth="1"/>
    <col min="2828" max="2828" width="2" style="113" customWidth="1"/>
    <col min="2829" max="3082" width="9.109375" style="113"/>
    <col min="3083" max="3083" width="10" style="113" customWidth="1"/>
    <col min="3084" max="3084" width="2" style="113" customWidth="1"/>
    <col min="3085" max="3338" width="9.109375" style="113"/>
    <col min="3339" max="3339" width="10" style="113" customWidth="1"/>
    <col min="3340" max="3340" width="2" style="113" customWidth="1"/>
    <col min="3341" max="3594" width="9.109375" style="113"/>
    <col min="3595" max="3595" width="10" style="113" customWidth="1"/>
    <col min="3596" max="3596" width="2" style="113" customWidth="1"/>
    <col min="3597" max="3850" width="9.109375" style="113"/>
    <col min="3851" max="3851" width="10" style="113" customWidth="1"/>
    <col min="3852" max="3852" width="2" style="113" customWidth="1"/>
    <col min="3853" max="4106" width="9.109375" style="113"/>
    <col min="4107" max="4107" width="10" style="113" customWidth="1"/>
    <col min="4108" max="4108" width="2" style="113" customWidth="1"/>
    <col min="4109" max="4362" width="9.109375" style="113"/>
    <col min="4363" max="4363" width="10" style="113" customWidth="1"/>
    <col min="4364" max="4364" width="2" style="113" customWidth="1"/>
    <col min="4365" max="4618" width="9.109375" style="113"/>
    <col min="4619" max="4619" width="10" style="113" customWidth="1"/>
    <col min="4620" max="4620" width="2" style="113" customWidth="1"/>
    <col min="4621" max="4874" width="9.109375" style="113"/>
    <col min="4875" max="4875" width="10" style="113" customWidth="1"/>
    <col min="4876" max="4876" width="2" style="113" customWidth="1"/>
    <col min="4877" max="5130" width="9.109375" style="113"/>
    <col min="5131" max="5131" width="10" style="113" customWidth="1"/>
    <col min="5132" max="5132" width="2" style="113" customWidth="1"/>
    <col min="5133" max="5386" width="9.109375" style="113"/>
    <col min="5387" max="5387" width="10" style="113" customWidth="1"/>
    <col min="5388" max="5388" width="2" style="113" customWidth="1"/>
    <col min="5389" max="5642" width="9.109375" style="113"/>
    <col min="5643" max="5643" width="10" style="113" customWidth="1"/>
    <col min="5644" max="5644" width="2" style="113" customWidth="1"/>
    <col min="5645" max="5898" width="9.109375" style="113"/>
    <col min="5899" max="5899" width="10" style="113" customWidth="1"/>
    <col min="5900" max="5900" width="2" style="113" customWidth="1"/>
    <col min="5901" max="6154" width="9.109375" style="113"/>
    <col min="6155" max="6155" width="10" style="113" customWidth="1"/>
    <col min="6156" max="6156" width="2" style="113" customWidth="1"/>
    <col min="6157" max="6410" width="9.109375" style="113"/>
    <col min="6411" max="6411" width="10" style="113" customWidth="1"/>
    <col min="6412" max="6412" width="2" style="113" customWidth="1"/>
    <col min="6413" max="6666" width="9.109375" style="113"/>
    <col min="6667" max="6667" width="10" style="113" customWidth="1"/>
    <col min="6668" max="6668" width="2" style="113" customWidth="1"/>
    <col min="6669" max="6922" width="9.109375" style="113"/>
    <col min="6923" max="6923" width="10" style="113" customWidth="1"/>
    <col min="6924" max="6924" width="2" style="113" customWidth="1"/>
    <col min="6925" max="7178" width="9.109375" style="113"/>
    <col min="7179" max="7179" width="10" style="113" customWidth="1"/>
    <col min="7180" max="7180" width="2" style="113" customWidth="1"/>
    <col min="7181" max="7434" width="9.109375" style="113"/>
    <col min="7435" max="7435" width="10" style="113" customWidth="1"/>
    <col min="7436" max="7436" width="2" style="113" customWidth="1"/>
    <col min="7437" max="7690" width="9.109375" style="113"/>
    <col min="7691" max="7691" width="10" style="113" customWidth="1"/>
    <col min="7692" max="7692" width="2" style="113" customWidth="1"/>
    <col min="7693" max="7946" width="9.109375" style="113"/>
    <col min="7947" max="7947" width="10" style="113" customWidth="1"/>
    <col min="7948" max="7948" width="2" style="113" customWidth="1"/>
    <col min="7949" max="8202" width="9.109375" style="113"/>
    <col min="8203" max="8203" width="10" style="113" customWidth="1"/>
    <col min="8204" max="8204" width="2" style="113" customWidth="1"/>
    <col min="8205" max="8458" width="9.109375" style="113"/>
    <col min="8459" max="8459" width="10" style="113" customWidth="1"/>
    <col min="8460" max="8460" width="2" style="113" customWidth="1"/>
    <col min="8461" max="8714" width="9.109375" style="113"/>
    <col min="8715" max="8715" width="10" style="113" customWidth="1"/>
    <col min="8716" max="8716" width="2" style="113" customWidth="1"/>
    <col min="8717" max="8970" width="9.109375" style="113"/>
    <col min="8971" max="8971" width="10" style="113" customWidth="1"/>
    <col min="8972" max="8972" width="2" style="113" customWidth="1"/>
    <col min="8973" max="9226" width="9.109375" style="113"/>
    <col min="9227" max="9227" width="10" style="113" customWidth="1"/>
    <col min="9228" max="9228" width="2" style="113" customWidth="1"/>
    <col min="9229" max="9482" width="9.109375" style="113"/>
    <col min="9483" max="9483" width="10" style="113" customWidth="1"/>
    <col min="9484" max="9484" width="2" style="113" customWidth="1"/>
    <col min="9485" max="9738" width="9.109375" style="113"/>
    <col min="9739" max="9739" width="10" style="113" customWidth="1"/>
    <col min="9740" max="9740" width="2" style="113" customWidth="1"/>
    <col min="9741" max="9994" width="9.109375" style="113"/>
    <col min="9995" max="9995" width="10" style="113" customWidth="1"/>
    <col min="9996" max="9996" width="2" style="113" customWidth="1"/>
    <col min="9997" max="10250" width="9.109375" style="113"/>
    <col min="10251" max="10251" width="10" style="113" customWidth="1"/>
    <col min="10252" max="10252" width="2" style="113" customWidth="1"/>
    <col min="10253" max="10506" width="9.109375" style="113"/>
    <col min="10507" max="10507" width="10" style="113" customWidth="1"/>
    <col min="10508" max="10508" width="2" style="113" customWidth="1"/>
    <col min="10509" max="10762" width="9.109375" style="113"/>
    <col min="10763" max="10763" width="10" style="113" customWidth="1"/>
    <col min="10764" max="10764" width="2" style="113" customWidth="1"/>
    <col min="10765" max="11018" width="9.109375" style="113"/>
    <col min="11019" max="11019" width="10" style="113" customWidth="1"/>
    <col min="11020" max="11020" width="2" style="113" customWidth="1"/>
    <col min="11021" max="11274" width="9.109375" style="113"/>
    <col min="11275" max="11275" width="10" style="113" customWidth="1"/>
    <col min="11276" max="11276" width="2" style="113" customWidth="1"/>
    <col min="11277" max="11530" width="9.109375" style="113"/>
    <col min="11531" max="11531" width="10" style="113" customWidth="1"/>
    <col min="11532" max="11532" width="2" style="113" customWidth="1"/>
    <col min="11533" max="11786" width="9.109375" style="113"/>
    <col min="11787" max="11787" width="10" style="113" customWidth="1"/>
    <col min="11788" max="11788" width="2" style="113" customWidth="1"/>
    <col min="11789" max="12042" width="9.109375" style="113"/>
    <col min="12043" max="12043" width="10" style="113" customWidth="1"/>
    <col min="12044" max="12044" width="2" style="113" customWidth="1"/>
    <col min="12045" max="12298" width="9.109375" style="113"/>
    <col min="12299" max="12299" width="10" style="113" customWidth="1"/>
    <col min="12300" max="12300" width="2" style="113" customWidth="1"/>
    <col min="12301" max="12554" width="9.109375" style="113"/>
    <col min="12555" max="12555" width="10" style="113" customWidth="1"/>
    <col min="12556" max="12556" width="2" style="113" customWidth="1"/>
    <col min="12557" max="12810" width="9.109375" style="113"/>
    <col min="12811" max="12811" width="10" style="113" customWidth="1"/>
    <col min="12812" max="12812" width="2" style="113" customWidth="1"/>
    <col min="12813" max="13066" width="9.109375" style="113"/>
    <col min="13067" max="13067" width="10" style="113" customWidth="1"/>
    <col min="13068" max="13068" width="2" style="113" customWidth="1"/>
    <col min="13069" max="13322" width="9.109375" style="113"/>
    <col min="13323" max="13323" width="10" style="113" customWidth="1"/>
    <col min="13324" max="13324" width="2" style="113" customWidth="1"/>
    <col min="13325" max="13578" width="9.109375" style="113"/>
    <col min="13579" max="13579" width="10" style="113" customWidth="1"/>
    <col min="13580" max="13580" width="2" style="113" customWidth="1"/>
    <col min="13581" max="13834" width="9.109375" style="113"/>
    <col min="13835" max="13835" width="10" style="113" customWidth="1"/>
    <col min="13836" max="13836" width="2" style="113" customWidth="1"/>
    <col min="13837" max="14090" width="9.109375" style="113"/>
    <col min="14091" max="14091" width="10" style="113" customWidth="1"/>
    <col min="14092" max="14092" width="2" style="113" customWidth="1"/>
    <col min="14093" max="14346" width="9.109375" style="113"/>
    <col min="14347" max="14347" width="10" style="113" customWidth="1"/>
    <col min="14348" max="14348" width="2" style="113" customWidth="1"/>
    <col min="14349" max="14602" width="9.109375" style="113"/>
    <col min="14603" max="14603" width="10" style="113" customWidth="1"/>
    <col min="14604" max="14604" width="2" style="113" customWidth="1"/>
    <col min="14605" max="14858" width="9.109375" style="113"/>
    <col min="14859" max="14859" width="10" style="113" customWidth="1"/>
    <col min="14860" max="14860" width="2" style="113" customWidth="1"/>
    <col min="14861" max="15114" width="9.109375" style="113"/>
    <col min="15115" max="15115" width="10" style="113" customWidth="1"/>
    <col min="15116" max="15116" width="2" style="113" customWidth="1"/>
    <col min="15117" max="15370" width="9.109375" style="113"/>
    <col min="15371" max="15371" width="10" style="113" customWidth="1"/>
    <col min="15372" max="15372" width="2" style="113" customWidth="1"/>
    <col min="15373" max="15626" width="9.109375" style="113"/>
    <col min="15627" max="15627" width="10" style="113" customWidth="1"/>
    <col min="15628" max="15628" width="2" style="113" customWidth="1"/>
    <col min="15629" max="15882" width="9.109375" style="113"/>
    <col min="15883" max="15883" width="10" style="113" customWidth="1"/>
    <col min="15884" max="15884" width="2" style="113" customWidth="1"/>
    <col min="15885" max="16138" width="9.109375" style="113"/>
    <col min="16139" max="16139" width="10" style="113" customWidth="1"/>
    <col min="16140" max="16140" width="2" style="113" customWidth="1"/>
    <col min="16141" max="16384" width="9.109375" style="113"/>
  </cols>
  <sheetData>
    <row r="1" spans="1:12" s="109" customFormat="1" ht="33" customHeight="1" x14ac:dyDescent="0.3">
      <c r="A1" s="480" t="s">
        <v>272</v>
      </c>
      <c r="B1" s="481"/>
      <c r="C1" s="481"/>
      <c r="D1" s="481"/>
      <c r="E1" s="481"/>
      <c r="F1" s="481"/>
      <c r="G1" s="481"/>
      <c r="H1" s="481"/>
      <c r="I1" s="481"/>
      <c r="J1" s="481"/>
      <c r="K1" s="481"/>
      <c r="L1" s="482"/>
    </row>
    <row r="2" spans="1:12" ht="3" customHeight="1" x14ac:dyDescent="0.3">
      <c r="A2" s="110"/>
      <c r="B2" s="111"/>
      <c r="C2" s="111"/>
      <c r="D2" s="111"/>
      <c r="E2" s="111"/>
      <c r="F2" s="111"/>
      <c r="G2" s="111"/>
      <c r="H2" s="111"/>
      <c r="I2" s="111"/>
      <c r="J2" s="111"/>
      <c r="K2" s="111"/>
      <c r="L2" s="112"/>
    </row>
    <row r="3" spans="1:12" x14ac:dyDescent="0.25">
      <c r="A3" s="114"/>
      <c r="B3" s="483" t="s">
        <v>63</v>
      </c>
      <c r="C3" s="484"/>
      <c r="D3" s="483" t="s">
        <v>64</v>
      </c>
      <c r="E3" s="484"/>
      <c r="F3" s="483" t="s">
        <v>65</v>
      </c>
      <c r="G3" s="484"/>
      <c r="H3" s="483" t="s">
        <v>66</v>
      </c>
      <c r="I3" s="485"/>
      <c r="J3" s="115"/>
      <c r="K3" s="116"/>
      <c r="L3" s="117"/>
    </row>
    <row r="4" spans="1:12" x14ac:dyDescent="0.25">
      <c r="A4" s="118"/>
      <c r="B4" s="486" t="s">
        <v>67</v>
      </c>
      <c r="C4" s="119" t="s">
        <v>68</v>
      </c>
      <c r="D4" s="486" t="s">
        <v>67</v>
      </c>
      <c r="E4" s="119" t="s">
        <v>68</v>
      </c>
      <c r="F4" s="486" t="s">
        <v>67</v>
      </c>
      <c r="G4" s="119" t="s">
        <v>68</v>
      </c>
      <c r="H4" s="486" t="s">
        <v>67</v>
      </c>
      <c r="I4" s="120" t="s">
        <v>68</v>
      </c>
      <c r="J4" s="120"/>
      <c r="K4" s="116"/>
      <c r="L4" s="117"/>
    </row>
    <row r="5" spans="1:12" x14ac:dyDescent="0.25">
      <c r="A5" s="121" t="s">
        <v>2</v>
      </c>
      <c r="B5" s="487"/>
      <c r="C5" s="122" t="s">
        <v>69</v>
      </c>
      <c r="D5" s="487" t="s">
        <v>67</v>
      </c>
      <c r="E5" s="122" t="s">
        <v>69</v>
      </c>
      <c r="F5" s="487" t="s">
        <v>67</v>
      </c>
      <c r="G5" s="122" t="s">
        <v>69</v>
      </c>
      <c r="H5" s="487" t="s">
        <v>67</v>
      </c>
      <c r="I5" s="122" t="s">
        <v>69</v>
      </c>
      <c r="J5" s="122" t="s">
        <v>9</v>
      </c>
      <c r="K5" s="116"/>
      <c r="L5" s="117"/>
    </row>
    <row r="6" spans="1:12" x14ac:dyDescent="0.25">
      <c r="A6" s="123"/>
      <c r="B6" s="117"/>
      <c r="C6" s="124"/>
      <c r="D6" s="117"/>
      <c r="E6" s="124"/>
      <c r="F6" s="117"/>
      <c r="G6" s="124"/>
      <c r="H6" s="117"/>
      <c r="I6" s="124"/>
      <c r="J6" s="125"/>
      <c r="K6" s="117"/>
      <c r="L6" s="117"/>
    </row>
    <row r="7" spans="1:12" x14ac:dyDescent="0.25">
      <c r="A7" s="126">
        <v>1960</v>
      </c>
      <c r="B7" s="127">
        <v>10531</v>
      </c>
      <c r="C7" s="128">
        <v>42.3</v>
      </c>
      <c r="D7" s="127">
        <v>14383</v>
      </c>
      <c r="E7" s="128">
        <v>57.7</v>
      </c>
      <c r="F7" s="129">
        <v>21</v>
      </c>
      <c r="G7" s="128">
        <v>0.1</v>
      </c>
      <c r="H7" s="130"/>
      <c r="I7" s="125"/>
      <c r="J7" s="131">
        <v>24935</v>
      </c>
      <c r="K7" s="116"/>
      <c r="L7" s="117"/>
    </row>
    <row r="8" spans="1:12" x14ac:dyDescent="0.25">
      <c r="A8" s="132">
        <v>1961</v>
      </c>
      <c r="B8" s="127">
        <v>9797</v>
      </c>
      <c r="C8" s="128">
        <v>41</v>
      </c>
      <c r="D8" s="127">
        <v>14038</v>
      </c>
      <c r="E8" s="128">
        <v>58.8</v>
      </c>
      <c r="F8" s="129">
        <v>33</v>
      </c>
      <c r="G8" s="128">
        <v>0.1</v>
      </c>
      <c r="H8" s="130"/>
      <c r="I8" s="125"/>
      <c r="J8" s="131">
        <v>23869</v>
      </c>
      <c r="K8" s="116"/>
      <c r="L8" s="117"/>
    </row>
    <row r="9" spans="1:12" x14ac:dyDescent="0.25">
      <c r="A9" s="132">
        <v>1962</v>
      </c>
      <c r="B9" s="127">
        <v>11175</v>
      </c>
      <c r="C9" s="128">
        <v>39.700000000000003</v>
      </c>
      <c r="D9" s="127">
        <v>16708</v>
      </c>
      <c r="E9" s="128">
        <v>59.4</v>
      </c>
      <c r="F9" s="129">
        <v>266</v>
      </c>
      <c r="G9" s="128">
        <v>0.9</v>
      </c>
      <c r="H9" s="130"/>
      <c r="I9" s="125"/>
      <c r="J9" s="131">
        <v>28149</v>
      </c>
      <c r="K9" s="116"/>
      <c r="L9" s="117"/>
    </row>
    <row r="10" spans="1:12" x14ac:dyDescent="0.25">
      <c r="A10" s="132">
        <v>1963</v>
      </c>
      <c r="B10" s="127">
        <v>11798</v>
      </c>
      <c r="C10" s="128">
        <v>42</v>
      </c>
      <c r="D10" s="127">
        <v>14745</v>
      </c>
      <c r="E10" s="128">
        <v>52.5</v>
      </c>
      <c r="F10" s="127">
        <v>1553</v>
      </c>
      <c r="G10" s="128">
        <v>5.5</v>
      </c>
      <c r="H10" s="130"/>
      <c r="I10" s="125"/>
      <c r="J10" s="131">
        <v>28097</v>
      </c>
      <c r="K10" s="116"/>
      <c r="L10" s="117"/>
    </row>
    <row r="11" spans="1:12" x14ac:dyDescent="0.25">
      <c r="A11" s="132">
        <v>1964</v>
      </c>
      <c r="B11" s="127">
        <v>12292</v>
      </c>
      <c r="C11" s="128">
        <v>38.4</v>
      </c>
      <c r="D11" s="127">
        <v>15714</v>
      </c>
      <c r="E11" s="128">
        <v>49.1</v>
      </c>
      <c r="F11" s="127">
        <v>4002</v>
      </c>
      <c r="G11" s="128">
        <v>12.5</v>
      </c>
      <c r="H11" s="130"/>
      <c r="I11" s="125"/>
      <c r="J11" s="131">
        <v>32007</v>
      </c>
      <c r="K11" s="116"/>
      <c r="L11" s="117"/>
    </row>
    <row r="12" spans="1:12" x14ac:dyDescent="0.25">
      <c r="A12" s="126">
        <v>1965</v>
      </c>
      <c r="B12" s="127">
        <v>11971</v>
      </c>
      <c r="C12" s="128">
        <v>36.200000000000003</v>
      </c>
      <c r="D12" s="127">
        <v>16416</v>
      </c>
      <c r="E12" s="128">
        <v>49.7</v>
      </c>
      <c r="F12" s="127">
        <v>4654</v>
      </c>
      <c r="G12" s="128">
        <v>14.1</v>
      </c>
      <c r="H12" s="130"/>
      <c r="I12" s="125"/>
      <c r="J12" s="131">
        <v>33041</v>
      </c>
      <c r="K12" s="116"/>
      <c r="L12" s="117"/>
    </row>
    <row r="13" spans="1:12" x14ac:dyDescent="0.25">
      <c r="A13" s="132">
        <v>1966</v>
      </c>
      <c r="B13" s="127">
        <v>10626</v>
      </c>
      <c r="C13" s="128">
        <v>31.8</v>
      </c>
      <c r="D13" s="127">
        <v>18120</v>
      </c>
      <c r="E13" s="128">
        <v>54.2</v>
      </c>
      <c r="F13" s="127">
        <v>4684</v>
      </c>
      <c r="G13" s="128">
        <v>14</v>
      </c>
      <c r="H13" s="130"/>
      <c r="I13" s="125"/>
      <c r="J13" s="131">
        <v>33429</v>
      </c>
      <c r="K13" s="116"/>
      <c r="L13" s="117"/>
    </row>
    <row r="14" spans="1:12" x14ac:dyDescent="0.25">
      <c r="A14" s="132">
        <v>1967</v>
      </c>
      <c r="B14" s="127">
        <v>10632</v>
      </c>
      <c r="C14" s="128">
        <v>28.7</v>
      </c>
      <c r="D14" s="127">
        <v>21393</v>
      </c>
      <c r="E14" s="128">
        <v>57.7</v>
      </c>
      <c r="F14" s="127">
        <v>5052</v>
      </c>
      <c r="G14" s="128">
        <v>13.6</v>
      </c>
      <c r="H14" s="130"/>
      <c r="I14" s="125"/>
      <c r="J14" s="131">
        <v>37078</v>
      </c>
      <c r="K14" s="116"/>
      <c r="L14" s="117"/>
    </row>
    <row r="15" spans="1:12" x14ac:dyDescent="0.25">
      <c r="A15" s="132">
        <v>1968</v>
      </c>
      <c r="B15" s="127">
        <v>9690</v>
      </c>
      <c r="C15" s="128">
        <v>23.7</v>
      </c>
      <c r="D15" s="127">
        <v>20915</v>
      </c>
      <c r="E15" s="128">
        <v>51</v>
      </c>
      <c r="F15" s="127">
        <v>10347</v>
      </c>
      <c r="G15" s="128">
        <v>25.2</v>
      </c>
      <c r="H15" s="130"/>
      <c r="I15" s="125"/>
      <c r="J15" s="131">
        <v>40951</v>
      </c>
      <c r="K15" s="116"/>
      <c r="L15" s="117"/>
    </row>
    <row r="16" spans="1:12" x14ac:dyDescent="0.25">
      <c r="A16" s="132">
        <v>1969</v>
      </c>
      <c r="B16" s="127">
        <v>9465</v>
      </c>
      <c r="C16" s="128">
        <v>23.4</v>
      </c>
      <c r="D16" s="127">
        <v>22130</v>
      </c>
      <c r="E16" s="128">
        <v>54.7</v>
      </c>
      <c r="F16" s="127">
        <v>8843</v>
      </c>
      <c r="G16" s="128">
        <v>21.9</v>
      </c>
      <c r="H16" s="130"/>
      <c r="I16" s="125"/>
      <c r="J16" s="131">
        <v>40438</v>
      </c>
      <c r="K16" s="116"/>
      <c r="L16" s="117"/>
    </row>
    <row r="17" spans="1:21" x14ac:dyDescent="0.25">
      <c r="A17" s="126">
        <v>1970</v>
      </c>
      <c r="B17" s="127">
        <v>9080</v>
      </c>
      <c r="C17" s="128">
        <v>21.5</v>
      </c>
      <c r="D17" s="127">
        <v>19342</v>
      </c>
      <c r="E17" s="128">
        <v>45.7</v>
      </c>
      <c r="F17" s="127">
        <v>13908</v>
      </c>
      <c r="G17" s="128">
        <v>32.799999999999997</v>
      </c>
      <c r="H17" s="130"/>
      <c r="I17" s="125"/>
      <c r="J17" s="131">
        <v>42330</v>
      </c>
      <c r="K17" s="116"/>
      <c r="L17" s="117"/>
    </row>
    <row r="18" spans="1:21" x14ac:dyDescent="0.25">
      <c r="A18" s="132">
        <v>1971</v>
      </c>
      <c r="B18" s="127">
        <v>9262</v>
      </c>
      <c r="C18" s="128">
        <v>20.6</v>
      </c>
      <c r="D18" s="127">
        <v>19732</v>
      </c>
      <c r="E18" s="128">
        <v>43.8</v>
      </c>
      <c r="F18" s="127">
        <v>16003</v>
      </c>
      <c r="G18" s="128">
        <v>35.6</v>
      </c>
      <c r="H18" s="130"/>
      <c r="I18" s="125"/>
      <c r="J18" s="131">
        <v>42997</v>
      </c>
      <c r="K18" s="116"/>
      <c r="L18" s="117"/>
    </row>
    <row r="19" spans="1:21" x14ac:dyDescent="0.25">
      <c r="A19" s="132">
        <v>1972</v>
      </c>
      <c r="B19" s="127">
        <v>8194</v>
      </c>
      <c r="C19" s="128">
        <v>16.899999999999999</v>
      </c>
      <c r="D19" s="127">
        <v>19241</v>
      </c>
      <c r="E19" s="128">
        <v>39.6</v>
      </c>
      <c r="F19" s="127">
        <v>21156</v>
      </c>
      <c r="G19" s="128">
        <v>43.5</v>
      </c>
      <c r="H19" s="130"/>
      <c r="I19" s="125"/>
      <c r="J19" s="131">
        <v>48591</v>
      </c>
      <c r="K19" s="116"/>
      <c r="L19" s="117"/>
    </row>
    <row r="20" spans="1:21" x14ac:dyDescent="0.25">
      <c r="A20" s="132">
        <v>1973</v>
      </c>
      <c r="B20" s="127">
        <v>8437</v>
      </c>
      <c r="C20" s="128">
        <v>16.600000000000001</v>
      </c>
      <c r="D20" s="127">
        <v>18235</v>
      </c>
      <c r="E20" s="128">
        <v>35.799999999999997</v>
      </c>
      <c r="F20" s="127">
        <v>24295</v>
      </c>
      <c r="G20" s="128">
        <v>47.7</v>
      </c>
      <c r="H20" s="130"/>
      <c r="I20" s="125"/>
      <c r="J20" s="131">
        <v>50967</v>
      </c>
      <c r="K20" s="116"/>
      <c r="L20" s="117"/>
    </row>
    <row r="21" spans="1:21" x14ac:dyDescent="0.25">
      <c r="A21" s="132">
        <v>1974</v>
      </c>
      <c r="B21" s="127">
        <v>7989</v>
      </c>
      <c r="C21" s="128">
        <v>16.600000000000001</v>
      </c>
      <c r="D21" s="127">
        <v>16949</v>
      </c>
      <c r="E21" s="128">
        <v>35.299999999999997</v>
      </c>
      <c r="F21" s="127">
        <v>23115</v>
      </c>
      <c r="G21" s="128">
        <v>48.1</v>
      </c>
      <c r="H21" s="130"/>
      <c r="I21" s="125"/>
      <c r="J21" s="131">
        <v>48053</v>
      </c>
      <c r="K21" s="116"/>
      <c r="L21" s="117"/>
    </row>
    <row r="22" spans="1:21" x14ac:dyDescent="0.25">
      <c r="A22" s="126">
        <v>1975</v>
      </c>
      <c r="B22" s="127">
        <v>8002</v>
      </c>
      <c r="C22" s="128">
        <v>16.600000000000001</v>
      </c>
      <c r="D22" s="127">
        <v>19465</v>
      </c>
      <c r="E22" s="128">
        <v>40.4</v>
      </c>
      <c r="F22" s="127">
        <v>20690</v>
      </c>
      <c r="G22" s="128">
        <v>43</v>
      </c>
      <c r="H22" s="130"/>
      <c r="I22" s="125"/>
      <c r="J22" s="131">
        <v>48157</v>
      </c>
      <c r="K22" s="116"/>
      <c r="L22" s="117"/>
    </row>
    <row r="23" spans="1:21" x14ac:dyDescent="0.25">
      <c r="A23" s="132">
        <v>1976</v>
      </c>
      <c r="B23" s="127">
        <v>8517</v>
      </c>
      <c r="C23" s="128">
        <v>16.899999999999999</v>
      </c>
      <c r="D23" s="127">
        <v>18311</v>
      </c>
      <c r="E23" s="128">
        <v>36.4</v>
      </c>
      <c r="F23" s="127">
        <v>23494</v>
      </c>
      <c r="G23" s="128">
        <v>46.7</v>
      </c>
      <c r="H23" s="130"/>
      <c r="I23" s="125"/>
      <c r="J23" s="131">
        <v>50322</v>
      </c>
      <c r="K23" s="116"/>
      <c r="L23" s="117"/>
    </row>
    <row r="24" spans="1:21" x14ac:dyDescent="0.25">
      <c r="A24" s="132">
        <v>1977</v>
      </c>
      <c r="B24" s="127">
        <v>8928</v>
      </c>
      <c r="C24" s="128">
        <v>18.5</v>
      </c>
      <c r="D24" s="127">
        <v>18248</v>
      </c>
      <c r="E24" s="128">
        <v>37.799999999999997</v>
      </c>
      <c r="F24" s="127">
        <v>20921</v>
      </c>
      <c r="G24" s="128">
        <v>43.3</v>
      </c>
      <c r="H24" s="133">
        <v>200</v>
      </c>
      <c r="I24" s="134">
        <v>0.4</v>
      </c>
      <c r="J24" s="131">
        <v>48297</v>
      </c>
      <c r="K24" s="116"/>
      <c r="L24" s="117"/>
    </row>
    <row r="25" spans="1:21" x14ac:dyDescent="0.25">
      <c r="A25" s="132">
        <v>1978</v>
      </c>
      <c r="B25" s="127">
        <v>8848</v>
      </c>
      <c r="C25" s="128">
        <v>18.5</v>
      </c>
      <c r="D25" s="127">
        <v>17513</v>
      </c>
      <c r="E25" s="128">
        <v>36.6</v>
      </c>
      <c r="F25" s="127">
        <v>21369</v>
      </c>
      <c r="G25" s="128">
        <v>44.7</v>
      </c>
      <c r="H25" s="133">
        <v>69</v>
      </c>
      <c r="I25" s="134">
        <v>0.1</v>
      </c>
      <c r="J25" s="131">
        <v>47739</v>
      </c>
      <c r="K25" s="116"/>
      <c r="L25" s="117"/>
    </row>
    <row r="26" spans="1:21" x14ac:dyDescent="0.25">
      <c r="A26" s="132">
        <v>1979</v>
      </c>
      <c r="B26" s="127">
        <v>8668</v>
      </c>
      <c r="C26" s="128">
        <v>17.100000000000001</v>
      </c>
      <c r="D26" s="127">
        <v>18368</v>
      </c>
      <c r="E26" s="128">
        <v>36.299999999999997</v>
      </c>
      <c r="F26" s="127">
        <v>23578</v>
      </c>
      <c r="G26" s="128">
        <v>46.6</v>
      </c>
      <c r="H26" s="133">
        <v>6</v>
      </c>
      <c r="I26" s="134">
        <v>0</v>
      </c>
      <c r="J26" s="131">
        <v>50620</v>
      </c>
      <c r="K26" s="116"/>
      <c r="L26" s="117"/>
    </row>
    <row r="27" spans="1:21" x14ac:dyDescent="0.25">
      <c r="A27" s="126">
        <v>1980</v>
      </c>
      <c r="B27" s="127">
        <v>8016</v>
      </c>
      <c r="C27" s="128">
        <v>17.899999999999999</v>
      </c>
      <c r="D27" s="127">
        <v>19050</v>
      </c>
      <c r="E27" s="128">
        <v>42.6</v>
      </c>
      <c r="F27" s="127">
        <v>17627</v>
      </c>
      <c r="G27" s="128">
        <v>39.4</v>
      </c>
      <c r="H27" s="133">
        <v>25</v>
      </c>
      <c r="I27" s="134">
        <v>0.1</v>
      </c>
      <c r="J27" s="131">
        <v>44719</v>
      </c>
      <c r="K27" s="116"/>
      <c r="L27" s="117"/>
    </row>
    <row r="28" spans="1:21" ht="15.6" x14ac:dyDescent="0.3">
      <c r="A28" s="132">
        <v>1981</v>
      </c>
      <c r="B28" s="127">
        <v>8691</v>
      </c>
      <c r="C28" s="128">
        <v>22.4</v>
      </c>
      <c r="D28" s="127">
        <v>18298</v>
      </c>
      <c r="E28" s="128">
        <v>47.2</v>
      </c>
      <c r="F28" s="127">
        <v>11797</v>
      </c>
      <c r="G28" s="128">
        <v>30.4</v>
      </c>
      <c r="H28" s="133">
        <v>14</v>
      </c>
      <c r="I28" s="134">
        <v>0</v>
      </c>
      <c r="J28" s="131">
        <v>38801</v>
      </c>
      <c r="K28" s="116"/>
      <c r="L28" s="117"/>
      <c r="P28" s="488" t="s">
        <v>274</v>
      </c>
      <c r="Q28" s="489"/>
      <c r="R28" s="489"/>
      <c r="S28" s="489"/>
      <c r="T28" s="489"/>
      <c r="U28" s="489"/>
    </row>
    <row r="29" spans="1:21" x14ac:dyDescent="0.25">
      <c r="A29" s="132">
        <v>1982</v>
      </c>
      <c r="B29" s="127">
        <v>8653</v>
      </c>
      <c r="C29" s="128">
        <v>20.5</v>
      </c>
      <c r="D29" s="127">
        <v>18178</v>
      </c>
      <c r="E29" s="128">
        <v>43</v>
      </c>
      <c r="F29" s="127">
        <v>15402</v>
      </c>
      <c r="G29" s="128">
        <v>36.5</v>
      </c>
      <c r="H29" s="133"/>
      <c r="I29" s="134">
        <v>0</v>
      </c>
      <c r="J29" s="131">
        <v>42234</v>
      </c>
      <c r="K29" s="116"/>
      <c r="L29" s="117"/>
    </row>
    <row r="30" spans="1:21" x14ac:dyDescent="0.25">
      <c r="A30" s="132">
        <v>1983</v>
      </c>
      <c r="B30" s="127">
        <v>7120</v>
      </c>
      <c r="C30" s="128">
        <v>16.899999999999999</v>
      </c>
      <c r="D30" s="127">
        <v>19183</v>
      </c>
      <c r="E30" s="128">
        <v>45.7</v>
      </c>
      <c r="F30" s="127">
        <v>15584</v>
      </c>
      <c r="G30" s="128">
        <v>37.200000000000003</v>
      </c>
      <c r="H30" s="133">
        <v>45</v>
      </c>
      <c r="I30" s="134">
        <v>0.1</v>
      </c>
      <c r="J30" s="131">
        <v>41932</v>
      </c>
      <c r="K30" s="116"/>
      <c r="L30" s="117"/>
    </row>
    <row r="31" spans="1:21" x14ac:dyDescent="0.25">
      <c r="A31" s="132">
        <v>1984</v>
      </c>
      <c r="B31" s="127">
        <v>7821</v>
      </c>
      <c r="C31" s="128">
        <v>18.2</v>
      </c>
      <c r="D31" s="127">
        <v>20552</v>
      </c>
      <c r="E31" s="128">
        <v>47.9</v>
      </c>
      <c r="F31" s="127">
        <v>14516</v>
      </c>
      <c r="G31" s="128">
        <v>33.799999999999997</v>
      </c>
      <c r="H31" s="133">
        <v>55</v>
      </c>
      <c r="I31" s="134">
        <v>0</v>
      </c>
      <c r="J31" s="131">
        <v>42945</v>
      </c>
      <c r="K31" s="116"/>
      <c r="L31" s="117"/>
    </row>
    <row r="32" spans="1:21" x14ac:dyDescent="0.25">
      <c r="A32" s="126">
        <v>1985</v>
      </c>
      <c r="B32" s="127">
        <v>7804</v>
      </c>
      <c r="C32" s="128">
        <v>19</v>
      </c>
      <c r="D32" s="127">
        <v>17258</v>
      </c>
      <c r="E32" s="128">
        <v>41.9</v>
      </c>
      <c r="F32" s="127">
        <v>16075</v>
      </c>
      <c r="G32" s="128">
        <v>39.1</v>
      </c>
      <c r="H32" s="133">
        <v>10</v>
      </c>
      <c r="I32" s="134">
        <v>0</v>
      </c>
      <c r="J32" s="131">
        <v>41149</v>
      </c>
      <c r="K32" s="116"/>
      <c r="L32" s="117"/>
    </row>
    <row r="33" spans="1:18" x14ac:dyDescent="0.25">
      <c r="A33" s="132">
        <v>1986</v>
      </c>
      <c r="B33" s="127">
        <v>6019</v>
      </c>
      <c r="C33" s="128">
        <v>14.1</v>
      </c>
      <c r="D33" s="127">
        <v>13795</v>
      </c>
      <c r="E33" s="128">
        <v>32.4</v>
      </c>
      <c r="F33" s="127">
        <v>22778</v>
      </c>
      <c r="G33" s="128">
        <v>53.5</v>
      </c>
      <c r="H33" s="130"/>
      <c r="I33" s="125"/>
      <c r="J33" s="131">
        <v>42593</v>
      </c>
      <c r="K33" s="116"/>
      <c r="L33" s="117"/>
    </row>
    <row r="34" spans="1:18" x14ac:dyDescent="0.25">
      <c r="A34" s="132">
        <v>1987</v>
      </c>
      <c r="B34" s="127">
        <v>4993</v>
      </c>
      <c r="C34" s="128">
        <v>11.6</v>
      </c>
      <c r="D34" s="127">
        <v>13758</v>
      </c>
      <c r="E34" s="128">
        <v>31.9</v>
      </c>
      <c r="F34" s="127">
        <v>24396</v>
      </c>
      <c r="G34" s="128">
        <v>56.5</v>
      </c>
      <c r="H34" s="130"/>
      <c r="I34" s="125"/>
      <c r="J34" s="131">
        <v>43147</v>
      </c>
      <c r="K34" s="116"/>
      <c r="L34" s="117"/>
    </row>
    <row r="35" spans="1:18" x14ac:dyDescent="0.25">
      <c r="A35" s="132">
        <v>1988</v>
      </c>
      <c r="B35" s="127">
        <v>4607</v>
      </c>
      <c r="C35" s="128">
        <v>10.5</v>
      </c>
      <c r="D35" s="127">
        <v>14907</v>
      </c>
      <c r="E35" s="128">
        <v>34</v>
      </c>
      <c r="F35" s="127">
        <v>24306</v>
      </c>
      <c r="G35" s="128">
        <v>55.5</v>
      </c>
      <c r="H35" s="130"/>
      <c r="I35" s="125"/>
      <c r="J35" s="131">
        <v>43820</v>
      </c>
      <c r="K35" s="116"/>
      <c r="L35" s="117"/>
    </row>
    <row r="36" spans="1:18" x14ac:dyDescent="0.25">
      <c r="A36" s="132">
        <v>1989</v>
      </c>
      <c r="B36" s="127">
        <v>4475</v>
      </c>
      <c r="C36" s="128">
        <v>9.6</v>
      </c>
      <c r="D36" s="127">
        <v>16675</v>
      </c>
      <c r="E36" s="128">
        <v>35.799999999999997</v>
      </c>
      <c r="F36" s="127">
        <v>25480</v>
      </c>
      <c r="G36" s="128">
        <v>54.6</v>
      </c>
      <c r="H36" s="130"/>
      <c r="I36" s="125"/>
      <c r="J36" s="131">
        <v>46630</v>
      </c>
      <c r="K36" s="116"/>
      <c r="L36" s="117"/>
    </row>
    <row r="37" spans="1:18" x14ac:dyDescent="0.25">
      <c r="A37" s="126">
        <v>1990</v>
      </c>
      <c r="B37" s="127">
        <v>4057</v>
      </c>
      <c r="C37" s="128">
        <v>8.5</v>
      </c>
      <c r="D37" s="127">
        <v>16431</v>
      </c>
      <c r="E37" s="128">
        <v>34.4</v>
      </c>
      <c r="F37" s="127">
        <v>27271</v>
      </c>
      <c r="G37" s="128">
        <v>57.1</v>
      </c>
      <c r="H37" s="135"/>
      <c r="I37" s="125"/>
      <c r="J37" s="131">
        <v>47760</v>
      </c>
      <c r="K37" s="116"/>
      <c r="L37" s="117"/>
    </row>
    <row r="38" spans="1:18" x14ac:dyDescent="0.25">
      <c r="A38" s="132">
        <v>1991</v>
      </c>
      <c r="B38" s="127">
        <v>4272</v>
      </c>
      <c r="C38" s="128">
        <v>9.1999999999999993</v>
      </c>
      <c r="D38" s="127">
        <v>15031</v>
      </c>
      <c r="E38" s="128">
        <v>32.5</v>
      </c>
      <c r="F38" s="127">
        <v>26991</v>
      </c>
      <c r="G38" s="128">
        <v>58.3</v>
      </c>
      <c r="H38" s="135"/>
      <c r="I38" s="125"/>
      <c r="J38" s="131">
        <v>46294</v>
      </c>
      <c r="K38" s="116"/>
      <c r="L38" s="117"/>
    </row>
    <row r="39" spans="1:18" x14ac:dyDescent="0.25">
      <c r="A39" s="132">
        <v>1992</v>
      </c>
      <c r="B39" s="127">
        <v>3907.44</v>
      </c>
      <c r="C39" s="128">
        <v>8.3425531615079045</v>
      </c>
      <c r="D39" s="127">
        <v>14820.239</v>
      </c>
      <c r="E39" s="128">
        <v>31.64185034799069</v>
      </c>
      <c r="F39" s="127">
        <v>28109.780999999999</v>
      </c>
      <c r="G39" s="128">
        <v>60.015596490501409</v>
      </c>
      <c r="H39" s="135"/>
      <c r="I39" s="125"/>
      <c r="J39" s="131">
        <v>46837.46</v>
      </c>
      <c r="K39" s="116"/>
      <c r="L39" s="136"/>
    </row>
    <row r="40" spans="1:18" x14ac:dyDescent="0.25">
      <c r="A40" s="132">
        <v>1993</v>
      </c>
      <c r="B40" s="127">
        <v>3395.3780000000002</v>
      </c>
      <c r="C40" s="128">
        <v>6.8609413719526637</v>
      </c>
      <c r="D40" s="127">
        <v>15116.355</v>
      </c>
      <c r="E40" s="128">
        <v>30.54517800746294</v>
      </c>
      <c r="F40" s="127">
        <v>30976.781999999999</v>
      </c>
      <c r="G40" s="128">
        <v>62.5938806205844</v>
      </c>
      <c r="H40" s="130"/>
      <c r="I40" s="125"/>
      <c r="J40" s="131">
        <v>49488.514999999999</v>
      </c>
      <c r="K40" s="116"/>
      <c r="L40" s="136"/>
    </row>
    <row r="41" spans="1:18" x14ac:dyDescent="0.25">
      <c r="A41" s="132">
        <v>1994</v>
      </c>
      <c r="B41" s="127">
        <v>3108.9380000000001</v>
      </c>
      <c r="C41" s="128">
        <v>5.9379688192930038</v>
      </c>
      <c r="D41" s="127">
        <v>11864.539000000001</v>
      </c>
      <c r="E41" s="128">
        <v>22.660877327655228</v>
      </c>
      <c r="F41" s="127">
        <v>37383.449999999997</v>
      </c>
      <c r="G41" s="128">
        <v>71.401153853051753</v>
      </c>
      <c r="H41" s="130"/>
      <c r="I41" s="125"/>
      <c r="J41" s="131">
        <v>52356.927000000003</v>
      </c>
      <c r="K41" s="137"/>
      <c r="L41" s="136"/>
      <c r="P41" s="323"/>
      <c r="Q41" s="323"/>
      <c r="R41" s="323"/>
    </row>
    <row r="42" spans="1:18" x14ac:dyDescent="0.25">
      <c r="A42" s="132">
        <v>1995</v>
      </c>
      <c r="B42" s="127">
        <v>3041.5650000000001</v>
      </c>
      <c r="C42" s="128">
        <v>5.9196100081173704</v>
      </c>
      <c r="D42" s="127">
        <v>10074.062</v>
      </c>
      <c r="E42" s="128">
        <v>19.606524350982106</v>
      </c>
      <c r="F42" s="127">
        <v>38265.544999999998</v>
      </c>
      <c r="G42" s="128">
        <v>74.473865640900513</v>
      </c>
      <c r="H42" s="135"/>
      <c r="I42" s="125"/>
      <c r="J42" s="131">
        <v>51381.171999999999</v>
      </c>
      <c r="K42" s="137"/>
      <c r="L42" s="136"/>
      <c r="M42" s="323" t="s">
        <v>275</v>
      </c>
    </row>
    <row r="43" spans="1:18" x14ac:dyDescent="0.25">
      <c r="A43" s="132">
        <v>1996</v>
      </c>
      <c r="B43" s="127">
        <v>3033.4090000000001</v>
      </c>
      <c r="C43" s="128">
        <v>5.4884659598603518</v>
      </c>
      <c r="D43" s="127">
        <v>9686.3719999999994</v>
      </c>
      <c r="E43" s="128">
        <v>17.525933033278545</v>
      </c>
      <c r="F43" s="127">
        <v>42549.014000000003</v>
      </c>
      <c r="G43" s="128">
        <v>76.985601006861117</v>
      </c>
      <c r="H43" s="135"/>
      <c r="I43" s="125"/>
      <c r="J43" s="131">
        <v>55268.794999999998</v>
      </c>
      <c r="K43" s="137"/>
      <c r="L43" s="136"/>
    </row>
    <row r="44" spans="1:18" x14ac:dyDescent="0.25">
      <c r="A44" s="132">
        <v>1997</v>
      </c>
      <c r="B44" s="127">
        <v>3177.7910000000002</v>
      </c>
      <c r="C44" s="128">
        <v>5.7449985034542044</v>
      </c>
      <c r="D44" s="127">
        <v>12840.484</v>
      </c>
      <c r="E44" s="128">
        <v>23.213786357764764</v>
      </c>
      <c r="F44" s="127">
        <v>39295.769</v>
      </c>
      <c r="G44" s="128">
        <v>71.041215138781027</v>
      </c>
      <c r="H44" s="135"/>
      <c r="I44" s="125"/>
      <c r="J44" s="131">
        <v>55314.044000000002</v>
      </c>
      <c r="K44" s="137"/>
      <c r="L44" s="136"/>
    </row>
    <row r="45" spans="1:18" x14ac:dyDescent="0.25">
      <c r="A45" s="132">
        <v>1998</v>
      </c>
      <c r="B45" s="127">
        <v>3202.73</v>
      </c>
      <c r="C45" s="128">
        <v>5.7479980097292387</v>
      </c>
      <c r="D45" s="127">
        <v>13067.038</v>
      </c>
      <c r="E45" s="128">
        <v>23.451651689982089</v>
      </c>
      <c r="F45" s="127">
        <v>39449.284</v>
      </c>
      <c r="G45" s="128">
        <v>70.800350300288656</v>
      </c>
      <c r="H45" s="130"/>
      <c r="I45" s="125"/>
      <c r="J45" s="131">
        <v>55719.052000000003</v>
      </c>
      <c r="K45" s="137"/>
      <c r="L45" s="136"/>
      <c r="M45" s="135"/>
    </row>
    <row r="46" spans="1:18" x14ac:dyDescent="0.25">
      <c r="A46" s="132">
        <v>1999</v>
      </c>
      <c r="B46" s="127">
        <v>3162.1970000000001</v>
      </c>
      <c r="C46" s="128">
        <v>5.5700208938512814</v>
      </c>
      <c r="D46" s="127">
        <v>12623.359</v>
      </c>
      <c r="E46" s="128">
        <v>22.235291912738393</v>
      </c>
      <c r="F46" s="127">
        <v>40986.17</v>
      </c>
      <c r="G46" s="128">
        <v>72.194687193410317</v>
      </c>
      <c r="H46" s="117"/>
      <c r="I46" s="125"/>
      <c r="J46" s="131">
        <v>56771.726000000002</v>
      </c>
      <c r="K46" s="137"/>
      <c r="L46" s="136"/>
      <c r="M46" s="135"/>
    </row>
    <row r="47" spans="1:18" x14ac:dyDescent="0.25">
      <c r="A47" s="132">
        <v>2000</v>
      </c>
      <c r="B47" s="127">
        <v>3520</v>
      </c>
      <c r="C47" s="128">
        <v>5.9279156697411333</v>
      </c>
      <c r="D47" s="127">
        <v>13578.763000000001</v>
      </c>
      <c r="E47" s="128">
        <v>22.867546012329864</v>
      </c>
      <c r="F47" s="127">
        <v>42281.298999999999</v>
      </c>
      <c r="G47" s="128">
        <v>71.204538317929007</v>
      </c>
      <c r="H47" s="117"/>
      <c r="I47" s="125"/>
      <c r="J47" s="131">
        <v>59380.061999999998</v>
      </c>
      <c r="K47" s="137"/>
      <c r="L47" s="136"/>
      <c r="M47" s="135"/>
    </row>
    <row r="48" spans="1:18" x14ac:dyDescent="0.25">
      <c r="A48" s="138">
        <v>2001</v>
      </c>
      <c r="B48" s="127">
        <v>2702.1891440000004</v>
      </c>
      <c r="C48" s="128">
        <v>4.6913587505234018</v>
      </c>
      <c r="D48" s="127">
        <v>11947.019856000001</v>
      </c>
      <c r="E48" s="128">
        <v>20.741611026220014</v>
      </c>
      <c r="F48" s="127">
        <v>42950.076999999997</v>
      </c>
      <c r="G48" s="128">
        <v>74.56703022325658</v>
      </c>
      <c r="H48" s="117"/>
      <c r="I48" s="125"/>
      <c r="J48" s="131">
        <v>57599.286</v>
      </c>
      <c r="K48" s="137"/>
      <c r="L48" s="117"/>
      <c r="M48" s="135"/>
    </row>
    <row r="49" spans="1:24" x14ac:dyDescent="0.25">
      <c r="A49" s="139">
        <v>2002</v>
      </c>
      <c r="B49" s="127">
        <v>1733.4259999999999</v>
      </c>
      <c r="C49" s="128">
        <v>2.8433953692948282</v>
      </c>
      <c r="D49" s="127">
        <v>11099.944</v>
      </c>
      <c r="E49" s="128">
        <v>18.207601229606521</v>
      </c>
      <c r="F49" s="127">
        <v>48129.872000000003</v>
      </c>
      <c r="G49" s="128">
        <v>78.949003401098665</v>
      </c>
      <c r="H49" s="117"/>
      <c r="I49" s="125"/>
      <c r="J49" s="131">
        <v>60963.241999999998</v>
      </c>
      <c r="K49" s="137"/>
      <c r="L49" s="117"/>
      <c r="M49" s="477"/>
      <c r="N49" s="478"/>
      <c r="O49" s="478"/>
      <c r="P49" s="478"/>
      <c r="Q49" s="478"/>
      <c r="R49" s="478"/>
      <c r="S49" s="478"/>
      <c r="T49" s="478"/>
      <c r="U49" s="478"/>
      <c r="V49" s="478"/>
      <c r="W49" s="479"/>
      <c r="X49" s="479"/>
    </row>
    <row r="50" spans="1:24" x14ac:dyDescent="0.25">
      <c r="A50" s="138">
        <v>2003</v>
      </c>
      <c r="B50" s="127">
        <v>1331.7460000000001</v>
      </c>
      <c r="C50" s="128">
        <v>2.2255807270731287</v>
      </c>
      <c r="D50" s="127">
        <v>9549.6020000000008</v>
      </c>
      <c r="E50" s="128">
        <v>15.959056879028735</v>
      </c>
      <c r="F50" s="127">
        <v>48956.786999999997</v>
      </c>
      <c r="G50" s="128">
        <v>81.815362393898141</v>
      </c>
      <c r="H50" s="117"/>
      <c r="I50" s="125"/>
      <c r="J50" s="131">
        <v>59838.134999999995</v>
      </c>
      <c r="K50" s="137"/>
      <c r="L50" s="117"/>
      <c r="M50" s="135"/>
    </row>
    <row r="51" spans="1:24" x14ac:dyDescent="0.25">
      <c r="A51" s="138">
        <v>2004</v>
      </c>
      <c r="B51" s="127">
        <v>1258.1389999999999</v>
      </c>
      <c r="C51" s="128">
        <v>1.9718640755243944</v>
      </c>
      <c r="D51" s="127">
        <v>9581.4429999999993</v>
      </c>
      <c r="E51" s="128">
        <v>15.016864784721465</v>
      </c>
      <c r="F51" s="127">
        <v>52964.968000000001</v>
      </c>
      <c r="G51" s="128">
        <v>83.011271139754143</v>
      </c>
      <c r="H51" s="117"/>
      <c r="I51" s="125"/>
      <c r="J51" s="131">
        <v>63804.55</v>
      </c>
      <c r="K51" s="137"/>
      <c r="L51" s="117"/>
      <c r="M51" s="135"/>
    </row>
    <row r="52" spans="1:24" x14ac:dyDescent="0.25">
      <c r="A52" s="138">
        <v>2005</v>
      </c>
      <c r="B52" s="127">
        <v>1377.681</v>
      </c>
      <c r="C52" s="128">
        <v>2.1765978082651727</v>
      </c>
      <c r="D52" s="127">
        <v>9372.5120000000006</v>
      </c>
      <c r="E52" s="128">
        <v>14.807628962828865</v>
      </c>
      <c r="F52" s="127">
        <v>52544.964</v>
      </c>
      <c r="G52" s="128">
        <v>83.015773228905971</v>
      </c>
      <c r="H52" s="117"/>
      <c r="I52" s="125"/>
      <c r="J52" s="131">
        <v>63295.156999999999</v>
      </c>
      <c r="K52" s="137"/>
      <c r="L52" s="117"/>
      <c r="M52" s="135"/>
    </row>
    <row r="53" spans="1:24" x14ac:dyDescent="0.25">
      <c r="A53" s="138">
        <v>2006</v>
      </c>
      <c r="B53" s="127">
        <v>1229.354</v>
      </c>
      <c r="C53" s="128">
        <v>1.9239099419332737</v>
      </c>
      <c r="D53" s="127">
        <v>8626.3919999999998</v>
      </c>
      <c r="E53" s="128">
        <v>13.500099509021531</v>
      </c>
      <c r="F53" s="127">
        <v>54042.983</v>
      </c>
      <c r="G53" s="128">
        <v>84.575990549045201</v>
      </c>
      <c r="H53" s="117"/>
      <c r="I53" s="125"/>
      <c r="J53" s="131">
        <v>63898.728999999999</v>
      </c>
      <c r="K53" s="137"/>
      <c r="L53" s="117"/>
      <c r="M53" s="135"/>
    </row>
    <row r="54" spans="1:24" x14ac:dyDescent="0.25">
      <c r="A54" s="138">
        <v>2007</v>
      </c>
      <c r="B54" s="127">
        <v>1245.771</v>
      </c>
      <c r="C54" s="128">
        <v>2.1058488007285483</v>
      </c>
      <c r="D54" s="127">
        <v>7633.1940000000004</v>
      </c>
      <c r="E54" s="128">
        <v>12.903135833655103</v>
      </c>
      <c r="F54" s="127">
        <v>50278.701000000001</v>
      </c>
      <c r="G54" s="128">
        <v>84.991015365616349</v>
      </c>
      <c r="H54" s="117"/>
      <c r="I54" s="125"/>
      <c r="J54" s="131">
        <v>59157.665999999997</v>
      </c>
      <c r="K54" s="137"/>
      <c r="L54" s="117"/>
      <c r="M54" s="135"/>
    </row>
    <row r="55" spans="1:24" x14ac:dyDescent="0.25">
      <c r="A55" s="138">
        <v>2008</v>
      </c>
      <c r="B55" s="127">
        <v>1643.9090000000001</v>
      </c>
      <c r="C55" s="128">
        <v>2.6092887854829545</v>
      </c>
      <c r="D55" s="127">
        <v>7576.2719999999999</v>
      </c>
      <c r="E55" s="128">
        <v>12.025411117871194</v>
      </c>
      <c r="F55" s="127">
        <v>53788.673000000003</v>
      </c>
      <c r="G55" s="128">
        <v>85.375882268975829</v>
      </c>
      <c r="H55" s="127"/>
      <c r="I55" s="128"/>
      <c r="J55" s="131">
        <v>63008.853999999999</v>
      </c>
      <c r="K55" s="137"/>
      <c r="L55" s="117"/>
      <c r="M55" s="135"/>
    </row>
    <row r="56" spans="1:24" x14ac:dyDescent="0.25">
      <c r="A56" s="138">
        <v>2009</v>
      </c>
      <c r="B56" s="127">
        <v>1589.097</v>
      </c>
      <c r="C56" s="128">
        <v>2.580844652558878</v>
      </c>
      <c r="D56" s="127">
        <v>8374.1200000000008</v>
      </c>
      <c r="E56" s="128">
        <v>13.600367266369737</v>
      </c>
      <c r="F56" s="127">
        <v>51598.851999999999</v>
      </c>
      <c r="G56" s="128">
        <v>83.801442745393757</v>
      </c>
      <c r="H56" s="127">
        <v>10.68</v>
      </c>
      <c r="I56" s="128">
        <v>1.734533567763882E-4</v>
      </c>
      <c r="J56" s="131">
        <v>61572.749000000003</v>
      </c>
      <c r="K56" s="137"/>
      <c r="L56" s="117"/>
      <c r="M56" s="135"/>
    </row>
    <row r="57" spans="1:24" x14ac:dyDescent="0.25">
      <c r="A57" s="138">
        <v>2010</v>
      </c>
      <c r="B57" s="127">
        <v>1574.3620000000001</v>
      </c>
      <c r="C57" s="128">
        <v>2.5192363636480013</v>
      </c>
      <c r="D57" s="127">
        <v>7905.2640000000001</v>
      </c>
      <c r="E57" s="128">
        <v>12.649713682772736</v>
      </c>
      <c r="F57" s="127">
        <v>52960.309000000001</v>
      </c>
      <c r="G57" s="128">
        <v>84.82</v>
      </c>
      <c r="H57" s="127"/>
      <c r="I57" s="128"/>
      <c r="J57" s="131">
        <v>62439.934999999998</v>
      </c>
      <c r="K57" s="137"/>
      <c r="L57" s="117"/>
      <c r="M57" s="135"/>
    </row>
    <row r="58" spans="1:24" x14ac:dyDescent="0.25">
      <c r="A58" s="138">
        <v>2011</v>
      </c>
      <c r="B58" s="127">
        <v>1653.194</v>
      </c>
      <c r="C58" s="128">
        <v>2.6907697489780382</v>
      </c>
      <c r="D58" s="127">
        <v>5858.7520000000004</v>
      </c>
      <c r="E58" s="128">
        <v>9.5358153056232844</v>
      </c>
      <c r="F58" s="127">
        <v>53927.499000000003</v>
      </c>
      <c r="G58" s="128">
        <v>87.77</v>
      </c>
      <c r="H58" s="127"/>
      <c r="I58" s="128"/>
      <c r="J58" s="131">
        <v>61439.445</v>
      </c>
      <c r="K58" s="137"/>
      <c r="L58" s="117"/>
      <c r="M58" s="135"/>
    </row>
    <row r="59" spans="1:24" x14ac:dyDescent="0.25">
      <c r="A59" s="138">
        <v>2012</v>
      </c>
      <c r="B59" s="127">
        <v>1659.6130000000001</v>
      </c>
      <c r="C59" s="128">
        <v>2.71</v>
      </c>
      <c r="D59" s="127">
        <v>7406.3490000000002</v>
      </c>
      <c r="E59" s="128">
        <v>12.09</v>
      </c>
      <c r="F59" s="127">
        <v>52191.106</v>
      </c>
      <c r="G59" s="128">
        <v>85.2</v>
      </c>
      <c r="H59" s="127"/>
      <c r="I59" s="128"/>
      <c r="J59" s="131">
        <v>61257.067999999999</v>
      </c>
      <c r="K59" s="137"/>
      <c r="L59" s="117"/>
      <c r="M59" s="135"/>
    </row>
    <row r="60" spans="1:24" x14ac:dyDescent="0.25">
      <c r="A60" s="138">
        <v>2013</v>
      </c>
      <c r="B60" s="127">
        <v>1434.1020000000001</v>
      </c>
      <c r="C60" s="128">
        <v>2.25</v>
      </c>
      <c r="D60" s="127">
        <v>7126.473</v>
      </c>
      <c r="E60" s="128">
        <v>11.19</v>
      </c>
      <c r="F60" s="127">
        <v>55101.997000000003</v>
      </c>
      <c r="G60" s="128">
        <v>86.55</v>
      </c>
      <c r="H60" s="127"/>
      <c r="I60" s="128"/>
      <c r="J60" s="131">
        <v>63662.572</v>
      </c>
      <c r="K60" s="137"/>
      <c r="L60" s="117"/>
      <c r="M60" s="135"/>
    </row>
    <row r="61" spans="1:24" x14ac:dyDescent="0.25">
      <c r="A61" s="138">
        <v>2014</v>
      </c>
      <c r="B61" s="127">
        <v>1479.92</v>
      </c>
      <c r="C61" s="128">
        <v>2.34</v>
      </c>
      <c r="D61" s="127">
        <v>6116.4340000000002</v>
      </c>
      <c r="E61" s="128">
        <v>9.66</v>
      </c>
      <c r="F61" s="127">
        <v>55702.34</v>
      </c>
      <c r="G61" s="128">
        <v>88</v>
      </c>
      <c r="H61" s="127"/>
      <c r="I61" s="128"/>
      <c r="J61" s="131">
        <v>63298.693999999996</v>
      </c>
      <c r="K61" s="137"/>
      <c r="L61" s="117"/>
      <c r="M61" s="135"/>
    </row>
    <row r="62" spans="1:24" x14ac:dyDescent="0.25">
      <c r="A62" s="138">
        <v>2015</v>
      </c>
      <c r="B62" s="127">
        <v>1483.4469999999999</v>
      </c>
      <c r="C62" s="128">
        <v>2.17</v>
      </c>
      <c r="D62" s="127">
        <v>6574.3159999999998</v>
      </c>
      <c r="E62" s="128">
        <v>9.64</v>
      </c>
      <c r="F62" s="127">
        <v>60123.002</v>
      </c>
      <c r="G62" s="128">
        <v>88.22</v>
      </c>
      <c r="H62" s="127"/>
      <c r="I62" s="128"/>
      <c r="J62" s="131">
        <v>68180.764999999999</v>
      </c>
      <c r="K62" s="137"/>
      <c r="L62" s="117"/>
      <c r="M62" s="135"/>
    </row>
    <row r="63" spans="1:24" x14ac:dyDescent="0.25">
      <c r="A63" s="138">
        <v>2016</v>
      </c>
      <c r="B63" s="127">
        <v>1171.5039999999999</v>
      </c>
      <c r="C63" s="128">
        <v>1.76</v>
      </c>
      <c r="D63" s="127">
        <v>4635.9489999999996</v>
      </c>
      <c r="E63" s="128">
        <v>6.96</v>
      </c>
      <c r="F63" s="127">
        <v>60792.286</v>
      </c>
      <c r="G63" s="128">
        <v>91.28</v>
      </c>
      <c r="H63" s="127"/>
      <c r="I63" s="128"/>
      <c r="J63" s="131">
        <v>66599.739000000001</v>
      </c>
      <c r="K63" s="137"/>
      <c r="L63" s="117"/>
      <c r="M63" s="135"/>
    </row>
    <row r="64" spans="1:24" x14ac:dyDescent="0.25">
      <c r="A64" s="139">
        <v>2017</v>
      </c>
      <c r="B64" s="127">
        <v>1192.453</v>
      </c>
      <c r="C64" s="128">
        <v>1.8182551750382407</v>
      </c>
      <c r="D64" s="127">
        <v>3343.7150000000001</v>
      </c>
      <c r="E64" s="128">
        <v>5.0985045973325507</v>
      </c>
      <c r="F64" s="127">
        <v>61046.101000000002</v>
      </c>
      <c r="G64" s="128">
        <v>93.083240227629219</v>
      </c>
      <c r="H64" s="127"/>
      <c r="I64" s="128"/>
      <c r="J64" s="131">
        <f>F64+D64+B64</f>
        <v>65582.269</v>
      </c>
      <c r="K64" s="137"/>
      <c r="L64" s="117"/>
      <c r="M64" s="135"/>
    </row>
    <row r="65" spans="1:13" x14ac:dyDescent="0.25">
      <c r="A65" s="138">
        <v>2018</v>
      </c>
      <c r="B65" s="127">
        <v>912</v>
      </c>
      <c r="C65" s="113">
        <v>1.3</v>
      </c>
      <c r="D65" s="127">
        <v>3753</v>
      </c>
      <c r="E65" s="128">
        <v>5.5</v>
      </c>
      <c r="F65" s="136">
        <v>63411</v>
      </c>
      <c r="G65" s="331">
        <v>92.8</v>
      </c>
      <c r="H65" s="127"/>
      <c r="I65" s="128"/>
      <c r="J65" s="131">
        <v>68366</v>
      </c>
      <c r="K65" s="137"/>
      <c r="L65" s="117"/>
      <c r="M65" s="135"/>
    </row>
    <row r="66" spans="1:13" x14ac:dyDescent="0.25">
      <c r="A66" s="397">
        <v>2019</v>
      </c>
      <c r="B66" s="136">
        <v>1255</v>
      </c>
      <c r="C66" s="331">
        <v>1.8</v>
      </c>
      <c r="D66" s="127">
        <v>4084</v>
      </c>
      <c r="E66" s="128">
        <v>5.9</v>
      </c>
      <c r="F66" s="136">
        <v>64785</v>
      </c>
      <c r="G66" s="331">
        <v>92.7</v>
      </c>
      <c r="H66" s="127"/>
      <c r="I66" s="128"/>
      <c r="J66" s="131">
        <v>69864</v>
      </c>
      <c r="K66" s="137"/>
      <c r="L66" s="117"/>
      <c r="M66" s="135"/>
    </row>
    <row r="67" spans="1:13" x14ac:dyDescent="0.25">
      <c r="A67" s="397">
        <v>2020</v>
      </c>
      <c r="B67" s="136">
        <v>1466</v>
      </c>
      <c r="C67" s="331">
        <f>B67/J67*100</f>
        <v>2.0638004335951798</v>
      </c>
      <c r="D67" s="127">
        <v>2801</v>
      </c>
      <c r="E67" s="128">
        <f>D67/J67*100</f>
        <v>3.9431821381310357</v>
      </c>
      <c r="F67" s="136">
        <v>66767</v>
      </c>
      <c r="G67" s="365">
        <f>F67/J67*100</f>
        <v>93.993017428273788</v>
      </c>
      <c r="H67" s="127"/>
      <c r="I67" s="331"/>
      <c r="J67" s="366">
        <v>71034</v>
      </c>
      <c r="K67" s="137"/>
      <c r="L67" s="117"/>
      <c r="M67" s="135"/>
    </row>
    <row r="68" spans="1:13" x14ac:dyDescent="0.25">
      <c r="A68" s="397">
        <v>2021</v>
      </c>
      <c r="B68" s="136">
        <v>1885</v>
      </c>
      <c r="C68" s="128">
        <v>2.7</v>
      </c>
      <c r="D68" s="136">
        <v>1414</v>
      </c>
      <c r="E68" s="128">
        <v>2</v>
      </c>
      <c r="F68" s="136">
        <v>66787</v>
      </c>
      <c r="G68" s="398">
        <v>95.1</v>
      </c>
      <c r="H68" s="136"/>
      <c r="I68" s="128"/>
      <c r="J68" s="366">
        <v>70086</v>
      </c>
      <c r="K68" s="137"/>
      <c r="L68" s="117"/>
      <c r="M68" s="135"/>
    </row>
    <row r="69" spans="1:13" x14ac:dyDescent="0.25">
      <c r="A69" s="397">
        <v>2022</v>
      </c>
      <c r="B69" s="136">
        <v>1664.0350000000001</v>
      </c>
      <c r="C69" s="128">
        <f>B69/(B69+D69+F69) *100</f>
        <v>2.6006991732638745</v>
      </c>
      <c r="D69" s="136">
        <v>1072.7349999999999</v>
      </c>
      <c r="E69" s="128">
        <f>D69/(B69+D69+F69) *100</f>
        <v>1.676563910994193</v>
      </c>
      <c r="F69" s="136">
        <v>61247.37</v>
      </c>
      <c r="G69" s="398">
        <f>F69/(B69+D69+F69) *100</f>
        <v>95.722736915741933</v>
      </c>
      <c r="H69" s="136"/>
      <c r="I69" s="128"/>
      <c r="J69" s="366">
        <f>B69+D69+F69</f>
        <v>63984.14</v>
      </c>
      <c r="K69" s="137"/>
      <c r="L69" s="117"/>
      <c r="M69" s="135"/>
    </row>
    <row r="70" spans="1:13" x14ac:dyDescent="0.25">
      <c r="A70" s="421">
        <v>2023</v>
      </c>
      <c r="B70" s="423">
        <v>1828</v>
      </c>
      <c r="C70" s="399">
        <f>B70/(B70+D70+F70) *100</f>
        <v>2.668846906298362</v>
      </c>
      <c r="D70" s="423">
        <v>2241</v>
      </c>
      <c r="E70" s="399">
        <f>D70/(B70+D70+F70) *100</f>
        <v>3.2718194294390748</v>
      </c>
      <c r="F70" s="275">
        <v>64425</v>
      </c>
      <c r="G70" s="400">
        <f>F70/(B70+D70+F70) *100</f>
        <v>94.059333664262567</v>
      </c>
      <c r="H70" s="423"/>
      <c r="I70" s="399"/>
      <c r="J70" s="422">
        <v>68393</v>
      </c>
      <c r="K70" s="137"/>
      <c r="L70" s="117"/>
      <c r="M70" s="135"/>
    </row>
    <row r="71" spans="1:13" ht="7.5" customHeight="1" x14ac:dyDescent="0.25">
      <c r="A71" s="140"/>
      <c r="G71" s="141"/>
      <c r="H71" s="142"/>
      <c r="I71" s="142"/>
      <c r="J71" s="143"/>
      <c r="K71" s="144"/>
      <c r="L71" s="142"/>
    </row>
    <row r="72" spans="1:13" ht="61.5" customHeight="1" x14ac:dyDescent="0.25">
      <c r="A72" s="477" t="s">
        <v>196</v>
      </c>
      <c r="B72" s="478"/>
      <c r="C72" s="478"/>
      <c r="D72" s="478"/>
      <c r="E72" s="478"/>
      <c r="F72" s="478"/>
      <c r="G72" s="478"/>
      <c r="H72" s="478"/>
      <c r="I72" s="478"/>
      <c r="J72" s="478"/>
      <c r="K72" s="479"/>
      <c r="L72" s="479"/>
    </row>
    <row r="73" spans="1:13" ht="4.95" customHeight="1" x14ac:dyDescent="0.25">
      <c r="A73" s="145"/>
      <c r="B73" s="145"/>
      <c r="C73" s="145"/>
      <c r="D73" s="145"/>
      <c r="E73" s="145"/>
      <c r="F73" s="145"/>
      <c r="G73" s="145"/>
      <c r="H73" s="145"/>
      <c r="I73" s="145"/>
      <c r="J73" s="145"/>
      <c r="K73" s="145"/>
      <c r="L73" s="146"/>
    </row>
    <row r="74" spans="1:13" ht="24.75" customHeight="1" x14ac:dyDescent="0.25">
      <c r="A74" s="477" t="s">
        <v>273</v>
      </c>
      <c r="B74" s="478"/>
      <c r="C74" s="478"/>
      <c r="D74" s="478"/>
      <c r="E74" s="478"/>
      <c r="F74" s="478"/>
      <c r="G74" s="478"/>
      <c r="H74" s="478"/>
      <c r="I74" s="478"/>
      <c r="J74" s="478"/>
      <c r="K74" s="479"/>
      <c r="L74" s="479"/>
    </row>
  </sheetData>
  <mergeCells count="13">
    <mergeCell ref="M49:X49"/>
    <mergeCell ref="A72:L72"/>
    <mergeCell ref="A74:L74"/>
    <mergeCell ref="A1:L1"/>
    <mergeCell ref="B3:C3"/>
    <mergeCell ref="D3:E3"/>
    <mergeCell ref="F3:G3"/>
    <mergeCell ref="H3:I3"/>
    <mergeCell ref="B4:B5"/>
    <mergeCell ref="D4:D5"/>
    <mergeCell ref="F4:F5"/>
    <mergeCell ref="H4:H5"/>
    <mergeCell ref="P28:U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E254"/>
  <sheetViews>
    <sheetView zoomScaleNormal="100" workbookViewId="0">
      <pane ySplit="3" topLeftCell="A59" activePane="bottomLeft" state="frozen"/>
      <selection pane="bottomLeft" activeCell="A77" sqref="A77:J77"/>
    </sheetView>
  </sheetViews>
  <sheetFormatPr defaultRowHeight="13.2" x14ac:dyDescent="0.3"/>
  <cols>
    <col min="1" max="1" width="7.109375" style="177" customWidth="1"/>
    <col min="2" max="4" width="9.33203125" style="136" customWidth="1"/>
    <col min="5" max="5" width="8.5546875" style="136" customWidth="1"/>
    <col min="6" max="6" width="9.109375" style="136" customWidth="1"/>
    <col min="7" max="7" width="13.6640625" style="136" customWidth="1"/>
    <col min="8" max="8" width="10.5546875" style="136" customWidth="1"/>
    <col min="9" max="9" width="9.33203125" style="136" customWidth="1"/>
    <col min="10" max="10" width="11.44140625" style="136" customWidth="1"/>
    <col min="11" max="11" width="9" style="136" customWidth="1"/>
    <col min="12" max="13" width="8.5546875" style="136" customWidth="1"/>
    <col min="14" max="14" width="2.109375" style="117" customWidth="1"/>
    <col min="15" max="15" width="8.44140625" style="117" customWidth="1"/>
    <col min="16" max="257" width="9.109375" style="117"/>
    <col min="258" max="258" width="7.109375" style="117" customWidth="1"/>
    <col min="259" max="261" width="9.33203125" style="117" customWidth="1"/>
    <col min="262" max="262" width="8.5546875" style="117" customWidth="1"/>
    <col min="263" max="263" width="9.109375" style="117" customWidth="1"/>
    <col min="264" max="264" width="7.109375" style="117" customWidth="1"/>
    <col min="265" max="265" width="10.5546875" style="117" customWidth="1"/>
    <col min="266" max="266" width="9.33203125" style="117" customWidth="1"/>
    <col min="267" max="267" width="9" style="117" customWidth="1"/>
    <col min="268" max="269" width="8.5546875" style="117" customWidth="1"/>
    <col min="270" max="270" width="2.109375" style="117" customWidth="1"/>
    <col min="271" max="271" width="8.44140625" style="117" customWidth="1"/>
    <col min="272" max="513" width="9.109375" style="117"/>
    <col min="514" max="514" width="7.109375" style="117" customWidth="1"/>
    <col min="515" max="517" width="9.33203125" style="117" customWidth="1"/>
    <col min="518" max="518" width="8.5546875" style="117" customWidth="1"/>
    <col min="519" max="519" width="9.109375" style="117" customWidth="1"/>
    <col min="520" max="520" width="7.109375" style="117" customWidth="1"/>
    <col min="521" max="521" width="10.5546875" style="117" customWidth="1"/>
    <col min="522" max="522" width="9.33203125" style="117" customWidth="1"/>
    <col min="523" max="523" width="9" style="117" customWidth="1"/>
    <col min="524" max="525" width="8.5546875" style="117" customWidth="1"/>
    <col min="526" max="526" width="2.109375" style="117" customWidth="1"/>
    <col min="527" max="527" width="8.44140625" style="117" customWidth="1"/>
    <col min="528" max="769" width="9.109375" style="117"/>
    <col min="770" max="770" width="7.109375" style="117" customWidth="1"/>
    <col min="771" max="773" width="9.33203125" style="117" customWidth="1"/>
    <col min="774" max="774" width="8.5546875" style="117" customWidth="1"/>
    <col min="775" max="775" width="9.109375" style="117" customWidth="1"/>
    <col min="776" max="776" width="7.109375" style="117" customWidth="1"/>
    <col min="777" max="777" width="10.5546875" style="117" customWidth="1"/>
    <col min="778" max="778" width="9.33203125" style="117" customWidth="1"/>
    <col min="779" max="779" width="9" style="117" customWidth="1"/>
    <col min="780" max="781" width="8.5546875" style="117" customWidth="1"/>
    <col min="782" max="782" width="2.109375" style="117" customWidth="1"/>
    <col min="783" max="783" width="8.44140625" style="117" customWidth="1"/>
    <col min="784" max="1025" width="9.109375" style="117"/>
    <col min="1026" max="1026" width="7.109375" style="117" customWidth="1"/>
    <col min="1027" max="1029" width="9.33203125" style="117" customWidth="1"/>
    <col min="1030" max="1030" width="8.5546875" style="117" customWidth="1"/>
    <col min="1031" max="1031" width="9.109375" style="117" customWidth="1"/>
    <col min="1032" max="1032" width="7.109375" style="117" customWidth="1"/>
    <col min="1033" max="1033" width="10.5546875" style="117" customWidth="1"/>
    <col min="1034" max="1034" width="9.33203125" style="117" customWidth="1"/>
    <col min="1035" max="1035" width="9" style="117" customWidth="1"/>
    <col min="1036" max="1037" width="8.5546875" style="117" customWidth="1"/>
    <col min="1038" max="1038" width="2.109375" style="117" customWidth="1"/>
    <col min="1039" max="1039" width="8.44140625" style="117" customWidth="1"/>
    <col min="1040" max="1281" width="9.109375" style="117"/>
    <col min="1282" max="1282" width="7.109375" style="117" customWidth="1"/>
    <col min="1283" max="1285" width="9.33203125" style="117" customWidth="1"/>
    <col min="1286" max="1286" width="8.5546875" style="117" customWidth="1"/>
    <col min="1287" max="1287" width="9.109375" style="117" customWidth="1"/>
    <col min="1288" max="1288" width="7.109375" style="117" customWidth="1"/>
    <col min="1289" max="1289" width="10.5546875" style="117" customWidth="1"/>
    <col min="1290" max="1290" width="9.33203125" style="117" customWidth="1"/>
    <col min="1291" max="1291" width="9" style="117" customWidth="1"/>
    <col min="1292" max="1293" width="8.5546875" style="117" customWidth="1"/>
    <col min="1294" max="1294" width="2.109375" style="117" customWidth="1"/>
    <col min="1295" max="1295" width="8.44140625" style="117" customWidth="1"/>
    <col min="1296" max="1537" width="9.109375" style="117"/>
    <col min="1538" max="1538" width="7.109375" style="117" customWidth="1"/>
    <col min="1539" max="1541" width="9.33203125" style="117" customWidth="1"/>
    <col min="1542" max="1542" width="8.5546875" style="117" customWidth="1"/>
    <col min="1543" max="1543" width="9.109375" style="117" customWidth="1"/>
    <col min="1544" max="1544" width="7.109375" style="117" customWidth="1"/>
    <col min="1545" max="1545" width="10.5546875" style="117" customWidth="1"/>
    <col min="1546" max="1546" width="9.33203125" style="117" customWidth="1"/>
    <col min="1547" max="1547" width="9" style="117" customWidth="1"/>
    <col min="1548" max="1549" width="8.5546875" style="117" customWidth="1"/>
    <col min="1550" max="1550" width="2.109375" style="117" customWidth="1"/>
    <col min="1551" max="1551" width="8.44140625" style="117" customWidth="1"/>
    <col min="1552" max="1793" width="9.109375" style="117"/>
    <col min="1794" max="1794" width="7.109375" style="117" customWidth="1"/>
    <col min="1795" max="1797" width="9.33203125" style="117" customWidth="1"/>
    <col min="1798" max="1798" width="8.5546875" style="117" customWidth="1"/>
    <col min="1799" max="1799" width="9.109375" style="117" customWidth="1"/>
    <col min="1800" max="1800" width="7.109375" style="117" customWidth="1"/>
    <col min="1801" max="1801" width="10.5546875" style="117" customWidth="1"/>
    <col min="1802" max="1802" width="9.33203125" style="117" customWidth="1"/>
    <col min="1803" max="1803" width="9" style="117" customWidth="1"/>
    <col min="1804" max="1805" width="8.5546875" style="117" customWidth="1"/>
    <col min="1806" max="1806" width="2.109375" style="117" customWidth="1"/>
    <col min="1807" max="1807" width="8.44140625" style="117" customWidth="1"/>
    <col min="1808" max="2049" width="9.109375" style="117"/>
    <col min="2050" max="2050" width="7.109375" style="117" customWidth="1"/>
    <col min="2051" max="2053" width="9.33203125" style="117" customWidth="1"/>
    <col min="2054" max="2054" width="8.5546875" style="117" customWidth="1"/>
    <col min="2055" max="2055" width="9.109375" style="117" customWidth="1"/>
    <col min="2056" max="2056" width="7.109375" style="117" customWidth="1"/>
    <col min="2057" max="2057" width="10.5546875" style="117" customWidth="1"/>
    <col min="2058" max="2058" width="9.33203125" style="117" customWidth="1"/>
    <col min="2059" max="2059" width="9" style="117" customWidth="1"/>
    <col min="2060" max="2061" width="8.5546875" style="117" customWidth="1"/>
    <col min="2062" max="2062" width="2.109375" style="117" customWidth="1"/>
    <col min="2063" max="2063" width="8.44140625" style="117" customWidth="1"/>
    <col min="2064" max="2305" width="9.109375" style="117"/>
    <col min="2306" max="2306" width="7.109375" style="117" customWidth="1"/>
    <col min="2307" max="2309" width="9.33203125" style="117" customWidth="1"/>
    <col min="2310" max="2310" width="8.5546875" style="117" customWidth="1"/>
    <col min="2311" max="2311" width="9.109375" style="117" customWidth="1"/>
    <col min="2312" max="2312" width="7.109375" style="117" customWidth="1"/>
    <col min="2313" max="2313" width="10.5546875" style="117" customWidth="1"/>
    <col min="2314" max="2314" width="9.33203125" style="117" customWidth="1"/>
    <col min="2315" max="2315" width="9" style="117" customWidth="1"/>
    <col min="2316" max="2317" width="8.5546875" style="117" customWidth="1"/>
    <col min="2318" max="2318" width="2.109375" style="117" customWidth="1"/>
    <col min="2319" max="2319" width="8.44140625" style="117" customWidth="1"/>
    <col min="2320" max="2561" width="9.109375" style="117"/>
    <col min="2562" max="2562" width="7.109375" style="117" customWidth="1"/>
    <col min="2563" max="2565" width="9.33203125" style="117" customWidth="1"/>
    <col min="2566" max="2566" width="8.5546875" style="117" customWidth="1"/>
    <col min="2567" max="2567" width="9.109375" style="117" customWidth="1"/>
    <col min="2568" max="2568" width="7.109375" style="117" customWidth="1"/>
    <col min="2569" max="2569" width="10.5546875" style="117" customWidth="1"/>
    <col min="2570" max="2570" width="9.33203125" style="117" customWidth="1"/>
    <col min="2571" max="2571" width="9" style="117" customWidth="1"/>
    <col min="2572" max="2573" width="8.5546875" style="117" customWidth="1"/>
    <col min="2574" max="2574" width="2.109375" style="117" customWidth="1"/>
    <col min="2575" max="2575" width="8.44140625" style="117" customWidth="1"/>
    <col min="2576" max="2817" width="9.109375" style="117"/>
    <col min="2818" max="2818" width="7.109375" style="117" customWidth="1"/>
    <col min="2819" max="2821" width="9.33203125" style="117" customWidth="1"/>
    <col min="2822" max="2822" width="8.5546875" style="117" customWidth="1"/>
    <col min="2823" max="2823" width="9.109375" style="117" customWidth="1"/>
    <col min="2824" max="2824" width="7.109375" style="117" customWidth="1"/>
    <col min="2825" max="2825" width="10.5546875" style="117" customWidth="1"/>
    <col min="2826" max="2826" width="9.33203125" style="117" customWidth="1"/>
    <col min="2827" max="2827" width="9" style="117" customWidth="1"/>
    <col min="2828" max="2829" width="8.5546875" style="117" customWidth="1"/>
    <col min="2830" max="2830" width="2.109375" style="117" customWidth="1"/>
    <col min="2831" max="2831" width="8.44140625" style="117" customWidth="1"/>
    <col min="2832" max="3073" width="9.109375" style="117"/>
    <col min="3074" max="3074" width="7.109375" style="117" customWidth="1"/>
    <col min="3075" max="3077" width="9.33203125" style="117" customWidth="1"/>
    <col min="3078" max="3078" width="8.5546875" style="117" customWidth="1"/>
    <col min="3079" max="3079" width="9.109375" style="117" customWidth="1"/>
    <col min="3080" max="3080" width="7.109375" style="117" customWidth="1"/>
    <col min="3081" max="3081" width="10.5546875" style="117" customWidth="1"/>
    <col min="3082" max="3082" width="9.33203125" style="117" customWidth="1"/>
    <col min="3083" max="3083" width="9" style="117" customWidth="1"/>
    <col min="3084" max="3085" width="8.5546875" style="117" customWidth="1"/>
    <col min="3086" max="3086" width="2.109375" style="117" customWidth="1"/>
    <col min="3087" max="3087" width="8.44140625" style="117" customWidth="1"/>
    <col min="3088" max="3329" width="9.109375" style="117"/>
    <col min="3330" max="3330" width="7.109375" style="117" customWidth="1"/>
    <col min="3331" max="3333" width="9.33203125" style="117" customWidth="1"/>
    <col min="3334" max="3334" width="8.5546875" style="117" customWidth="1"/>
    <col min="3335" max="3335" width="9.109375" style="117" customWidth="1"/>
    <col min="3336" max="3336" width="7.109375" style="117" customWidth="1"/>
    <col min="3337" max="3337" width="10.5546875" style="117" customWidth="1"/>
    <col min="3338" max="3338" width="9.33203125" style="117" customWidth="1"/>
    <col min="3339" max="3339" width="9" style="117" customWidth="1"/>
    <col min="3340" max="3341" width="8.5546875" style="117" customWidth="1"/>
    <col min="3342" max="3342" width="2.109375" style="117" customWidth="1"/>
    <col min="3343" max="3343" width="8.44140625" style="117" customWidth="1"/>
    <col min="3344" max="3585" width="9.109375" style="117"/>
    <col min="3586" max="3586" width="7.109375" style="117" customWidth="1"/>
    <col min="3587" max="3589" width="9.33203125" style="117" customWidth="1"/>
    <col min="3590" max="3590" width="8.5546875" style="117" customWidth="1"/>
    <col min="3591" max="3591" width="9.109375" style="117" customWidth="1"/>
    <col min="3592" max="3592" width="7.109375" style="117" customWidth="1"/>
    <col min="3593" max="3593" width="10.5546875" style="117" customWidth="1"/>
    <col min="3594" max="3594" width="9.33203125" style="117" customWidth="1"/>
    <col min="3595" max="3595" width="9" style="117" customWidth="1"/>
    <col min="3596" max="3597" width="8.5546875" style="117" customWidth="1"/>
    <col min="3598" max="3598" width="2.109375" style="117" customWidth="1"/>
    <col min="3599" max="3599" width="8.44140625" style="117" customWidth="1"/>
    <col min="3600" max="3841" width="9.109375" style="117"/>
    <col min="3842" max="3842" width="7.109375" style="117" customWidth="1"/>
    <col min="3843" max="3845" width="9.33203125" style="117" customWidth="1"/>
    <col min="3846" max="3846" width="8.5546875" style="117" customWidth="1"/>
    <col min="3847" max="3847" width="9.109375" style="117" customWidth="1"/>
    <col min="3848" max="3848" width="7.109375" style="117" customWidth="1"/>
    <col min="3849" max="3849" width="10.5546875" style="117" customWidth="1"/>
    <col min="3850" max="3850" width="9.33203125" style="117" customWidth="1"/>
    <col min="3851" max="3851" width="9" style="117" customWidth="1"/>
    <col min="3852" max="3853" width="8.5546875" style="117" customWidth="1"/>
    <col min="3854" max="3854" width="2.109375" style="117" customWidth="1"/>
    <col min="3855" max="3855" width="8.44140625" style="117" customWidth="1"/>
    <col min="3856" max="4097" width="9.109375" style="117"/>
    <col min="4098" max="4098" width="7.109375" style="117" customWidth="1"/>
    <col min="4099" max="4101" width="9.33203125" style="117" customWidth="1"/>
    <col min="4102" max="4102" width="8.5546875" style="117" customWidth="1"/>
    <col min="4103" max="4103" width="9.109375" style="117" customWidth="1"/>
    <col min="4104" max="4104" width="7.109375" style="117" customWidth="1"/>
    <col min="4105" max="4105" width="10.5546875" style="117" customWidth="1"/>
    <col min="4106" max="4106" width="9.33203125" style="117" customWidth="1"/>
    <col min="4107" max="4107" width="9" style="117" customWidth="1"/>
    <col min="4108" max="4109" width="8.5546875" style="117" customWidth="1"/>
    <col min="4110" max="4110" width="2.109375" style="117" customWidth="1"/>
    <col min="4111" max="4111" width="8.44140625" style="117" customWidth="1"/>
    <col min="4112" max="4353" width="9.109375" style="117"/>
    <col min="4354" max="4354" width="7.109375" style="117" customWidth="1"/>
    <col min="4355" max="4357" width="9.33203125" style="117" customWidth="1"/>
    <col min="4358" max="4358" width="8.5546875" style="117" customWidth="1"/>
    <col min="4359" max="4359" width="9.109375" style="117" customWidth="1"/>
    <col min="4360" max="4360" width="7.109375" style="117" customWidth="1"/>
    <col min="4361" max="4361" width="10.5546875" style="117" customWidth="1"/>
    <col min="4362" max="4362" width="9.33203125" style="117" customWidth="1"/>
    <col min="4363" max="4363" width="9" style="117" customWidth="1"/>
    <col min="4364" max="4365" width="8.5546875" style="117" customWidth="1"/>
    <col min="4366" max="4366" width="2.109375" style="117" customWidth="1"/>
    <col min="4367" max="4367" width="8.44140625" style="117" customWidth="1"/>
    <col min="4368" max="4609" width="9.109375" style="117"/>
    <col min="4610" max="4610" width="7.109375" style="117" customWidth="1"/>
    <col min="4611" max="4613" width="9.33203125" style="117" customWidth="1"/>
    <col min="4614" max="4614" width="8.5546875" style="117" customWidth="1"/>
    <col min="4615" max="4615" width="9.109375" style="117" customWidth="1"/>
    <col min="4616" max="4616" width="7.109375" style="117" customWidth="1"/>
    <col min="4617" max="4617" width="10.5546875" style="117" customWidth="1"/>
    <col min="4618" max="4618" width="9.33203125" style="117" customWidth="1"/>
    <col min="4619" max="4619" width="9" style="117" customWidth="1"/>
    <col min="4620" max="4621" width="8.5546875" style="117" customWidth="1"/>
    <col min="4622" max="4622" width="2.109375" style="117" customWidth="1"/>
    <col min="4623" max="4623" width="8.44140625" style="117" customWidth="1"/>
    <col min="4624" max="4865" width="9.109375" style="117"/>
    <col min="4866" max="4866" width="7.109375" style="117" customWidth="1"/>
    <col min="4867" max="4869" width="9.33203125" style="117" customWidth="1"/>
    <col min="4870" max="4870" width="8.5546875" style="117" customWidth="1"/>
    <col min="4871" max="4871" width="9.109375" style="117" customWidth="1"/>
    <col min="4872" max="4872" width="7.109375" style="117" customWidth="1"/>
    <col min="4873" max="4873" width="10.5546875" style="117" customWidth="1"/>
    <col min="4874" max="4874" width="9.33203125" style="117" customWidth="1"/>
    <col min="4875" max="4875" width="9" style="117" customWidth="1"/>
    <col min="4876" max="4877" width="8.5546875" style="117" customWidth="1"/>
    <col min="4878" max="4878" width="2.109375" style="117" customWidth="1"/>
    <col min="4879" max="4879" width="8.44140625" style="117" customWidth="1"/>
    <col min="4880" max="5121" width="9.109375" style="117"/>
    <col min="5122" max="5122" width="7.109375" style="117" customWidth="1"/>
    <col min="5123" max="5125" width="9.33203125" style="117" customWidth="1"/>
    <col min="5126" max="5126" width="8.5546875" style="117" customWidth="1"/>
    <col min="5127" max="5127" width="9.109375" style="117" customWidth="1"/>
    <col min="5128" max="5128" width="7.109375" style="117" customWidth="1"/>
    <col min="5129" max="5129" width="10.5546875" style="117" customWidth="1"/>
    <col min="5130" max="5130" width="9.33203125" style="117" customWidth="1"/>
    <col min="5131" max="5131" width="9" style="117" customWidth="1"/>
    <col min="5132" max="5133" width="8.5546875" style="117" customWidth="1"/>
    <col min="5134" max="5134" width="2.109375" style="117" customWidth="1"/>
    <col min="5135" max="5135" width="8.44140625" style="117" customWidth="1"/>
    <col min="5136" max="5377" width="9.109375" style="117"/>
    <col min="5378" max="5378" width="7.109375" style="117" customWidth="1"/>
    <col min="5379" max="5381" width="9.33203125" style="117" customWidth="1"/>
    <col min="5382" max="5382" width="8.5546875" style="117" customWidth="1"/>
    <col min="5383" max="5383" width="9.109375" style="117" customWidth="1"/>
    <col min="5384" max="5384" width="7.109375" style="117" customWidth="1"/>
    <col min="5385" max="5385" width="10.5546875" style="117" customWidth="1"/>
    <col min="5386" max="5386" width="9.33203125" style="117" customWidth="1"/>
    <col min="5387" max="5387" width="9" style="117" customWidth="1"/>
    <col min="5388" max="5389" width="8.5546875" style="117" customWidth="1"/>
    <col min="5390" max="5390" width="2.109375" style="117" customWidth="1"/>
    <col min="5391" max="5391" width="8.44140625" style="117" customWidth="1"/>
    <col min="5392" max="5633" width="9.109375" style="117"/>
    <col min="5634" max="5634" width="7.109375" style="117" customWidth="1"/>
    <col min="5635" max="5637" width="9.33203125" style="117" customWidth="1"/>
    <col min="5638" max="5638" width="8.5546875" style="117" customWidth="1"/>
    <col min="5639" max="5639" width="9.109375" style="117" customWidth="1"/>
    <col min="5640" max="5640" width="7.109375" style="117" customWidth="1"/>
    <col min="5641" max="5641" width="10.5546875" style="117" customWidth="1"/>
    <col min="5642" max="5642" width="9.33203125" style="117" customWidth="1"/>
    <col min="5643" max="5643" width="9" style="117" customWidth="1"/>
    <col min="5644" max="5645" width="8.5546875" style="117" customWidth="1"/>
    <col min="5646" max="5646" width="2.109375" style="117" customWidth="1"/>
    <col min="5647" max="5647" width="8.44140625" style="117" customWidth="1"/>
    <col min="5648" max="5889" width="9.109375" style="117"/>
    <col min="5890" max="5890" width="7.109375" style="117" customWidth="1"/>
    <col min="5891" max="5893" width="9.33203125" style="117" customWidth="1"/>
    <col min="5894" max="5894" width="8.5546875" style="117" customWidth="1"/>
    <col min="5895" max="5895" width="9.109375" style="117" customWidth="1"/>
    <col min="5896" max="5896" width="7.109375" style="117" customWidth="1"/>
    <col min="5897" max="5897" width="10.5546875" style="117" customWidth="1"/>
    <col min="5898" max="5898" width="9.33203125" style="117" customWidth="1"/>
    <col min="5899" max="5899" width="9" style="117" customWidth="1"/>
    <col min="5900" max="5901" width="8.5546875" style="117" customWidth="1"/>
    <col min="5902" max="5902" width="2.109375" style="117" customWidth="1"/>
    <col min="5903" max="5903" width="8.44140625" style="117" customWidth="1"/>
    <col min="5904" max="6145" width="9.109375" style="117"/>
    <col min="6146" max="6146" width="7.109375" style="117" customWidth="1"/>
    <col min="6147" max="6149" width="9.33203125" style="117" customWidth="1"/>
    <col min="6150" max="6150" width="8.5546875" style="117" customWidth="1"/>
    <col min="6151" max="6151" width="9.109375" style="117" customWidth="1"/>
    <col min="6152" max="6152" width="7.109375" style="117" customWidth="1"/>
    <col min="6153" max="6153" width="10.5546875" style="117" customWidth="1"/>
    <col min="6154" max="6154" width="9.33203125" style="117" customWidth="1"/>
    <col min="6155" max="6155" width="9" style="117" customWidth="1"/>
    <col min="6156" max="6157" width="8.5546875" style="117" customWidth="1"/>
    <col min="6158" max="6158" width="2.109375" style="117" customWidth="1"/>
    <col min="6159" max="6159" width="8.44140625" style="117" customWidth="1"/>
    <col min="6160" max="6401" width="9.109375" style="117"/>
    <col min="6402" max="6402" width="7.109375" style="117" customWidth="1"/>
    <col min="6403" max="6405" width="9.33203125" style="117" customWidth="1"/>
    <col min="6406" max="6406" width="8.5546875" style="117" customWidth="1"/>
    <col min="6407" max="6407" width="9.109375" style="117" customWidth="1"/>
    <col min="6408" max="6408" width="7.109375" style="117" customWidth="1"/>
    <col min="6409" max="6409" width="10.5546875" style="117" customWidth="1"/>
    <col min="6410" max="6410" width="9.33203125" style="117" customWidth="1"/>
    <col min="6411" max="6411" width="9" style="117" customWidth="1"/>
    <col min="6412" max="6413" width="8.5546875" style="117" customWidth="1"/>
    <col min="6414" max="6414" width="2.109375" style="117" customWidth="1"/>
    <col min="6415" max="6415" width="8.44140625" style="117" customWidth="1"/>
    <col min="6416" max="6657" width="9.109375" style="117"/>
    <col min="6658" max="6658" width="7.109375" style="117" customWidth="1"/>
    <col min="6659" max="6661" width="9.33203125" style="117" customWidth="1"/>
    <col min="6662" max="6662" width="8.5546875" style="117" customWidth="1"/>
    <col min="6663" max="6663" width="9.109375" style="117" customWidth="1"/>
    <col min="6664" max="6664" width="7.109375" style="117" customWidth="1"/>
    <col min="6665" max="6665" width="10.5546875" style="117" customWidth="1"/>
    <col min="6666" max="6666" width="9.33203125" style="117" customWidth="1"/>
    <col min="6667" max="6667" width="9" style="117" customWidth="1"/>
    <col min="6668" max="6669" width="8.5546875" style="117" customWidth="1"/>
    <col min="6670" max="6670" width="2.109375" style="117" customWidth="1"/>
    <col min="6671" max="6671" width="8.44140625" style="117" customWidth="1"/>
    <col min="6672" max="6913" width="9.109375" style="117"/>
    <col min="6914" max="6914" width="7.109375" style="117" customWidth="1"/>
    <col min="6915" max="6917" width="9.33203125" style="117" customWidth="1"/>
    <col min="6918" max="6918" width="8.5546875" style="117" customWidth="1"/>
    <col min="6919" max="6919" width="9.109375" style="117" customWidth="1"/>
    <col min="6920" max="6920" width="7.109375" style="117" customWidth="1"/>
    <col min="6921" max="6921" width="10.5546875" style="117" customWidth="1"/>
    <col min="6922" max="6922" width="9.33203125" style="117" customWidth="1"/>
    <col min="6923" max="6923" width="9" style="117" customWidth="1"/>
    <col min="6924" max="6925" width="8.5546875" style="117" customWidth="1"/>
    <col min="6926" max="6926" width="2.109375" style="117" customWidth="1"/>
    <col min="6927" max="6927" width="8.44140625" style="117" customWidth="1"/>
    <col min="6928" max="7169" width="9.109375" style="117"/>
    <col min="7170" max="7170" width="7.109375" style="117" customWidth="1"/>
    <col min="7171" max="7173" width="9.33203125" style="117" customWidth="1"/>
    <col min="7174" max="7174" width="8.5546875" style="117" customWidth="1"/>
    <col min="7175" max="7175" width="9.109375" style="117" customWidth="1"/>
    <col min="7176" max="7176" width="7.109375" style="117" customWidth="1"/>
    <col min="7177" max="7177" width="10.5546875" style="117" customWidth="1"/>
    <col min="7178" max="7178" width="9.33203125" style="117" customWidth="1"/>
    <col min="7179" max="7179" width="9" style="117" customWidth="1"/>
    <col min="7180" max="7181" width="8.5546875" style="117" customWidth="1"/>
    <col min="7182" max="7182" width="2.109375" style="117" customWidth="1"/>
    <col min="7183" max="7183" width="8.44140625" style="117" customWidth="1"/>
    <col min="7184" max="7425" width="9.109375" style="117"/>
    <col min="7426" max="7426" width="7.109375" style="117" customWidth="1"/>
    <col min="7427" max="7429" width="9.33203125" style="117" customWidth="1"/>
    <col min="7430" max="7430" width="8.5546875" style="117" customWidth="1"/>
    <col min="7431" max="7431" width="9.109375" style="117" customWidth="1"/>
    <col min="7432" max="7432" width="7.109375" style="117" customWidth="1"/>
    <col min="7433" max="7433" width="10.5546875" style="117" customWidth="1"/>
    <col min="7434" max="7434" width="9.33203125" style="117" customWidth="1"/>
    <col min="7435" max="7435" width="9" style="117" customWidth="1"/>
    <col min="7436" max="7437" width="8.5546875" style="117" customWidth="1"/>
    <col min="7438" max="7438" width="2.109375" style="117" customWidth="1"/>
    <col min="7439" max="7439" width="8.44140625" style="117" customWidth="1"/>
    <col min="7440" max="7681" width="9.109375" style="117"/>
    <col min="7682" max="7682" width="7.109375" style="117" customWidth="1"/>
    <col min="7683" max="7685" width="9.33203125" style="117" customWidth="1"/>
    <col min="7686" max="7686" width="8.5546875" style="117" customWidth="1"/>
    <col min="7687" max="7687" width="9.109375" style="117" customWidth="1"/>
    <col min="7688" max="7688" width="7.109375" style="117" customWidth="1"/>
    <col min="7689" max="7689" width="10.5546875" style="117" customWidth="1"/>
    <col min="7690" max="7690" width="9.33203125" style="117" customWidth="1"/>
    <col min="7691" max="7691" width="9" style="117" customWidth="1"/>
    <col min="7692" max="7693" width="8.5546875" style="117" customWidth="1"/>
    <col min="7694" max="7694" width="2.109375" style="117" customWidth="1"/>
    <col min="7695" max="7695" width="8.44140625" style="117" customWidth="1"/>
    <col min="7696" max="7937" width="9.109375" style="117"/>
    <col min="7938" max="7938" width="7.109375" style="117" customWidth="1"/>
    <col min="7939" max="7941" width="9.33203125" style="117" customWidth="1"/>
    <col min="7942" max="7942" width="8.5546875" style="117" customWidth="1"/>
    <col min="7943" max="7943" width="9.109375" style="117" customWidth="1"/>
    <col min="7944" max="7944" width="7.109375" style="117" customWidth="1"/>
    <col min="7945" max="7945" width="10.5546875" style="117" customWidth="1"/>
    <col min="7946" max="7946" width="9.33203125" style="117" customWidth="1"/>
    <col min="7947" max="7947" width="9" style="117" customWidth="1"/>
    <col min="7948" max="7949" width="8.5546875" style="117" customWidth="1"/>
    <col min="7950" max="7950" width="2.109375" style="117" customWidth="1"/>
    <col min="7951" max="7951" width="8.44140625" style="117" customWidth="1"/>
    <col min="7952" max="8193" width="9.109375" style="117"/>
    <col min="8194" max="8194" width="7.109375" style="117" customWidth="1"/>
    <col min="8195" max="8197" width="9.33203125" style="117" customWidth="1"/>
    <col min="8198" max="8198" width="8.5546875" style="117" customWidth="1"/>
    <col min="8199" max="8199" width="9.109375" style="117" customWidth="1"/>
    <col min="8200" max="8200" width="7.109375" style="117" customWidth="1"/>
    <col min="8201" max="8201" width="10.5546875" style="117" customWidth="1"/>
    <col min="8202" max="8202" width="9.33203125" style="117" customWidth="1"/>
    <col min="8203" max="8203" width="9" style="117" customWidth="1"/>
    <col min="8204" max="8205" width="8.5546875" style="117" customWidth="1"/>
    <col min="8206" max="8206" width="2.109375" style="117" customWidth="1"/>
    <col min="8207" max="8207" width="8.44140625" style="117" customWidth="1"/>
    <col min="8208" max="8449" width="9.109375" style="117"/>
    <col min="8450" max="8450" width="7.109375" style="117" customWidth="1"/>
    <col min="8451" max="8453" width="9.33203125" style="117" customWidth="1"/>
    <col min="8454" max="8454" width="8.5546875" style="117" customWidth="1"/>
    <col min="8455" max="8455" width="9.109375" style="117" customWidth="1"/>
    <col min="8456" max="8456" width="7.109375" style="117" customWidth="1"/>
    <col min="8457" max="8457" width="10.5546875" style="117" customWidth="1"/>
    <col min="8458" max="8458" width="9.33203125" style="117" customWidth="1"/>
    <col min="8459" max="8459" width="9" style="117" customWidth="1"/>
    <col min="8460" max="8461" width="8.5546875" style="117" customWidth="1"/>
    <col min="8462" max="8462" width="2.109375" style="117" customWidth="1"/>
    <col min="8463" max="8463" width="8.44140625" style="117" customWidth="1"/>
    <col min="8464" max="8705" width="9.109375" style="117"/>
    <col min="8706" max="8706" width="7.109375" style="117" customWidth="1"/>
    <col min="8707" max="8709" width="9.33203125" style="117" customWidth="1"/>
    <col min="8710" max="8710" width="8.5546875" style="117" customWidth="1"/>
    <col min="8711" max="8711" width="9.109375" style="117" customWidth="1"/>
    <col min="8712" max="8712" width="7.109375" style="117" customWidth="1"/>
    <col min="8713" max="8713" width="10.5546875" style="117" customWidth="1"/>
    <col min="8714" max="8714" width="9.33203125" style="117" customWidth="1"/>
    <col min="8715" max="8715" width="9" style="117" customWidth="1"/>
    <col min="8716" max="8717" width="8.5546875" style="117" customWidth="1"/>
    <col min="8718" max="8718" width="2.109375" style="117" customWidth="1"/>
    <col min="8719" max="8719" width="8.44140625" style="117" customWidth="1"/>
    <col min="8720" max="8961" width="9.109375" style="117"/>
    <col min="8962" max="8962" width="7.109375" style="117" customWidth="1"/>
    <col min="8963" max="8965" width="9.33203125" style="117" customWidth="1"/>
    <col min="8966" max="8966" width="8.5546875" style="117" customWidth="1"/>
    <col min="8967" max="8967" width="9.109375" style="117" customWidth="1"/>
    <col min="8968" max="8968" width="7.109375" style="117" customWidth="1"/>
    <col min="8969" max="8969" width="10.5546875" style="117" customWidth="1"/>
    <col min="8970" max="8970" width="9.33203125" style="117" customWidth="1"/>
    <col min="8971" max="8971" width="9" style="117" customWidth="1"/>
    <col min="8972" max="8973" width="8.5546875" style="117" customWidth="1"/>
    <col min="8974" max="8974" width="2.109375" style="117" customWidth="1"/>
    <col min="8975" max="8975" width="8.44140625" style="117" customWidth="1"/>
    <col min="8976" max="9217" width="9.109375" style="117"/>
    <col min="9218" max="9218" width="7.109375" style="117" customWidth="1"/>
    <col min="9219" max="9221" width="9.33203125" style="117" customWidth="1"/>
    <col min="9222" max="9222" width="8.5546875" style="117" customWidth="1"/>
    <col min="9223" max="9223" width="9.109375" style="117" customWidth="1"/>
    <col min="9224" max="9224" width="7.109375" style="117" customWidth="1"/>
    <col min="9225" max="9225" width="10.5546875" style="117" customWidth="1"/>
    <col min="9226" max="9226" width="9.33203125" style="117" customWidth="1"/>
    <col min="9227" max="9227" width="9" style="117" customWidth="1"/>
    <col min="9228" max="9229" width="8.5546875" style="117" customWidth="1"/>
    <col min="9230" max="9230" width="2.109375" style="117" customWidth="1"/>
    <col min="9231" max="9231" width="8.44140625" style="117" customWidth="1"/>
    <col min="9232" max="9473" width="9.109375" style="117"/>
    <col min="9474" max="9474" width="7.109375" style="117" customWidth="1"/>
    <col min="9475" max="9477" width="9.33203125" style="117" customWidth="1"/>
    <col min="9478" max="9478" width="8.5546875" style="117" customWidth="1"/>
    <col min="9479" max="9479" width="9.109375" style="117" customWidth="1"/>
    <col min="9480" max="9480" width="7.109375" style="117" customWidth="1"/>
    <col min="9481" max="9481" width="10.5546875" style="117" customWidth="1"/>
    <col min="9482" max="9482" width="9.33203125" style="117" customWidth="1"/>
    <col min="9483" max="9483" width="9" style="117" customWidth="1"/>
    <col min="9484" max="9485" width="8.5546875" style="117" customWidth="1"/>
    <col min="9486" max="9486" width="2.109375" style="117" customWidth="1"/>
    <col min="9487" max="9487" width="8.44140625" style="117" customWidth="1"/>
    <col min="9488" max="9729" width="9.109375" style="117"/>
    <col min="9730" max="9730" width="7.109375" style="117" customWidth="1"/>
    <col min="9731" max="9733" width="9.33203125" style="117" customWidth="1"/>
    <col min="9734" max="9734" width="8.5546875" style="117" customWidth="1"/>
    <col min="9735" max="9735" width="9.109375" style="117" customWidth="1"/>
    <col min="9736" max="9736" width="7.109375" style="117" customWidth="1"/>
    <col min="9737" max="9737" width="10.5546875" style="117" customWidth="1"/>
    <col min="9738" max="9738" width="9.33203125" style="117" customWidth="1"/>
    <col min="9739" max="9739" width="9" style="117" customWidth="1"/>
    <col min="9740" max="9741" width="8.5546875" style="117" customWidth="1"/>
    <col min="9742" max="9742" width="2.109375" style="117" customWidth="1"/>
    <col min="9743" max="9743" width="8.44140625" style="117" customWidth="1"/>
    <col min="9744" max="9985" width="9.109375" style="117"/>
    <col min="9986" max="9986" width="7.109375" style="117" customWidth="1"/>
    <col min="9987" max="9989" width="9.33203125" style="117" customWidth="1"/>
    <col min="9990" max="9990" width="8.5546875" style="117" customWidth="1"/>
    <col min="9991" max="9991" width="9.109375" style="117" customWidth="1"/>
    <col min="9992" max="9992" width="7.109375" style="117" customWidth="1"/>
    <col min="9993" max="9993" width="10.5546875" style="117" customWidth="1"/>
    <col min="9994" max="9994" width="9.33203125" style="117" customWidth="1"/>
    <col min="9995" max="9995" width="9" style="117" customWidth="1"/>
    <col min="9996" max="9997" width="8.5546875" style="117" customWidth="1"/>
    <col min="9998" max="9998" width="2.109375" style="117" customWidth="1"/>
    <col min="9999" max="9999" width="8.44140625" style="117" customWidth="1"/>
    <col min="10000" max="10241" width="9.109375" style="117"/>
    <col min="10242" max="10242" width="7.109375" style="117" customWidth="1"/>
    <col min="10243" max="10245" width="9.33203125" style="117" customWidth="1"/>
    <col min="10246" max="10246" width="8.5546875" style="117" customWidth="1"/>
    <col min="10247" max="10247" width="9.109375" style="117" customWidth="1"/>
    <col min="10248" max="10248" width="7.109375" style="117" customWidth="1"/>
    <col min="10249" max="10249" width="10.5546875" style="117" customWidth="1"/>
    <col min="10250" max="10250" width="9.33203125" style="117" customWidth="1"/>
    <col min="10251" max="10251" width="9" style="117" customWidth="1"/>
    <col min="10252" max="10253" width="8.5546875" style="117" customWidth="1"/>
    <col min="10254" max="10254" width="2.109375" style="117" customWidth="1"/>
    <col min="10255" max="10255" width="8.44140625" style="117" customWidth="1"/>
    <col min="10256" max="10497" width="9.109375" style="117"/>
    <col min="10498" max="10498" width="7.109375" style="117" customWidth="1"/>
    <col min="10499" max="10501" width="9.33203125" style="117" customWidth="1"/>
    <col min="10502" max="10502" width="8.5546875" style="117" customWidth="1"/>
    <col min="10503" max="10503" width="9.109375" style="117" customWidth="1"/>
    <col min="10504" max="10504" width="7.109375" style="117" customWidth="1"/>
    <col min="10505" max="10505" width="10.5546875" style="117" customWidth="1"/>
    <col min="10506" max="10506" width="9.33203125" style="117" customWidth="1"/>
    <col min="10507" max="10507" width="9" style="117" customWidth="1"/>
    <col min="10508" max="10509" width="8.5546875" style="117" customWidth="1"/>
    <col min="10510" max="10510" width="2.109375" style="117" customWidth="1"/>
    <col min="10511" max="10511" width="8.44140625" style="117" customWidth="1"/>
    <col min="10512" max="10753" width="9.109375" style="117"/>
    <col min="10754" max="10754" width="7.109375" style="117" customWidth="1"/>
    <col min="10755" max="10757" width="9.33203125" style="117" customWidth="1"/>
    <col min="10758" max="10758" width="8.5546875" style="117" customWidth="1"/>
    <col min="10759" max="10759" width="9.109375" style="117" customWidth="1"/>
    <col min="10760" max="10760" width="7.109375" style="117" customWidth="1"/>
    <col min="10761" max="10761" width="10.5546875" style="117" customWidth="1"/>
    <col min="10762" max="10762" width="9.33203125" style="117" customWidth="1"/>
    <col min="10763" max="10763" width="9" style="117" customWidth="1"/>
    <col min="10764" max="10765" width="8.5546875" style="117" customWidth="1"/>
    <col min="10766" max="10766" width="2.109375" style="117" customWidth="1"/>
    <col min="10767" max="10767" width="8.44140625" style="117" customWidth="1"/>
    <col min="10768" max="11009" width="9.109375" style="117"/>
    <col min="11010" max="11010" width="7.109375" style="117" customWidth="1"/>
    <col min="11011" max="11013" width="9.33203125" style="117" customWidth="1"/>
    <col min="11014" max="11014" width="8.5546875" style="117" customWidth="1"/>
    <col min="11015" max="11015" width="9.109375" style="117" customWidth="1"/>
    <col min="11016" max="11016" width="7.109375" style="117" customWidth="1"/>
    <col min="11017" max="11017" width="10.5546875" style="117" customWidth="1"/>
    <col min="11018" max="11018" width="9.33203125" style="117" customWidth="1"/>
    <col min="11019" max="11019" width="9" style="117" customWidth="1"/>
    <col min="11020" max="11021" width="8.5546875" style="117" customWidth="1"/>
    <col min="11022" max="11022" width="2.109375" style="117" customWidth="1"/>
    <col min="11023" max="11023" width="8.44140625" style="117" customWidth="1"/>
    <col min="11024" max="11265" width="9.109375" style="117"/>
    <col min="11266" max="11266" width="7.109375" style="117" customWidth="1"/>
    <col min="11267" max="11269" width="9.33203125" style="117" customWidth="1"/>
    <col min="11270" max="11270" width="8.5546875" style="117" customWidth="1"/>
    <col min="11271" max="11271" width="9.109375" style="117" customWidth="1"/>
    <col min="11272" max="11272" width="7.109375" style="117" customWidth="1"/>
    <col min="11273" max="11273" width="10.5546875" style="117" customWidth="1"/>
    <col min="11274" max="11274" width="9.33203125" style="117" customWidth="1"/>
    <col min="11275" max="11275" width="9" style="117" customWidth="1"/>
    <col min="11276" max="11277" width="8.5546875" style="117" customWidth="1"/>
    <col min="11278" max="11278" width="2.109375" style="117" customWidth="1"/>
    <col min="11279" max="11279" width="8.44140625" style="117" customWidth="1"/>
    <col min="11280" max="11521" width="9.109375" style="117"/>
    <col min="11522" max="11522" width="7.109375" style="117" customWidth="1"/>
    <col min="11523" max="11525" width="9.33203125" style="117" customWidth="1"/>
    <col min="11526" max="11526" width="8.5546875" style="117" customWidth="1"/>
    <col min="11527" max="11527" width="9.109375" style="117" customWidth="1"/>
    <col min="11528" max="11528" width="7.109375" style="117" customWidth="1"/>
    <col min="11529" max="11529" width="10.5546875" style="117" customWidth="1"/>
    <col min="11530" max="11530" width="9.33203125" style="117" customWidth="1"/>
    <col min="11531" max="11531" width="9" style="117" customWidth="1"/>
    <col min="11532" max="11533" width="8.5546875" style="117" customWidth="1"/>
    <col min="11534" max="11534" width="2.109375" style="117" customWidth="1"/>
    <col min="11535" max="11535" width="8.44140625" style="117" customWidth="1"/>
    <col min="11536" max="11777" width="9.109375" style="117"/>
    <col min="11778" max="11778" width="7.109375" style="117" customWidth="1"/>
    <col min="11779" max="11781" width="9.33203125" style="117" customWidth="1"/>
    <col min="11782" max="11782" width="8.5546875" style="117" customWidth="1"/>
    <col min="11783" max="11783" width="9.109375" style="117" customWidth="1"/>
    <col min="11784" max="11784" width="7.109375" style="117" customWidth="1"/>
    <col min="11785" max="11785" width="10.5546875" style="117" customWidth="1"/>
    <col min="11786" max="11786" width="9.33203125" style="117" customWidth="1"/>
    <col min="11787" max="11787" width="9" style="117" customWidth="1"/>
    <col min="11788" max="11789" width="8.5546875" style="117" customWidth="1"/>
    <col min="11790" max="11790" width="2.109375" style="117" customWidth="1"/>
    <col min="11791" max="11791" width="8.44140625" style="117" customWidth="1"/>
    <col min="11792" max="12033" width="9.109375" style="117"/>
    <col min="12034" max="12034" width="7.109375" style="117" customWidth="1"/>
    <col min="12035" max="12037" width="9.33203125" style="117" customWidth="1"/>
    <col min="12038" max="12038" width="8.5546875" style="117" customWidth="1"/>
    <col min="12039" max="12039" width="9.109375" style="117" customWidth="1"/>
    <col min="12040" max="12040" width="7.109375" style="117" customWidth="1"/>
    <col min="12041" max="12041" width="10.5546875" style="117" customWidth="1"/>
    <col min="12042" max="12042" width="9.33203125" style="117" customWidth="1"/>
    <col min="12043" max="12043" width="9" style="117" customWidth="1"/>
    <col min="12044" max="12045" width="8.5546875" style="117" customWidth="1"/>
    <col min="12046" max="12046" width="2.109375" style="117" customWidth="1"/>
    <col min="12047" max="12047" width="8.44140625" style="117" customWidth="1"/>
    <col min="12048" max="12289" width="9.109375" style="117"/>
    <col min="12290" max="12290" width="7.109375" style="117" customWidth="1"/>
    <col min="12291" max="12293" width="9.33203125" style="117" customWidth="1"/>
    <col min="12294" max="12294" width="8.5546875" style="117" customWidth="1"/>
    <col min="12295" max="12295" width="9.109375" style="117" customWidth="1"/>
    <col min="12296" max="12296" width="7.109375" style="117" customWidth="1"/>
    <col min="12297" max="12297" width="10.5546875" style="117" customWidth="1"/>
    <col min="12298" max="12298" width="9.33203125" style="117" customWidth="1"/>
    <col min="12299" max="12299" width="9" style="117" customWidth="1"/>
    <col min="12300" max="12301" width="8.5546875" style="117" customWidth="1"/>
    <col min="12302" max="12302" width="2.109375" style="117" customWidth="1"/>
    <col min="12303" max="12303" width="8.44140625" style="117" customWidth="1"/>
    <col min="12304" max="12545" width="9.109375" style="117"/>
    <col min="12546" max="12546" width="7.109375" style="117" customWidth="1"/>
    <col min="12547" max="12549" width="9.33203125" style="117" customWidth="1"/>
    <col min="12550" max="12550" width="8.5546875" style="117" customWidth="1"/>
    <col min="12551" max="12551" width="9.109375" style="117" customWidth="1"/>
    <col min="12552" max="12552" width="7.109375" style="117" customWidth="1"/>
    <col min="12553" max="12553" width="10.5546875" style="117" customWidth="1"/>
    <col min="12554" max="12554" width="9.33203125" style="117" customWidth="1"/>
    <col min="12555" max="12555" width="9" style="117" customWidth="1"/>
    <col min="12556" max="12557" width="8.5546875" style="117" customWidth="1"/>
    <col min="12558" max="12558" width="2.109375" style="117" customWidth="1"/>
    <col min="12559" max="12559" width="8.44140625" style="117" customWidth="1"/>
    <col min="12560" max="12801" width="9.109375" style="117"/>
    <col min="12802" max="12802" width="7.109375" style="117" customWidth="1"/>
    <col min="12803" max="12805" width="9.33203125" style="117" customWidth="1"/>
    <col min="12806" max="12806" width="8.5546875" style="117" customWidth="1"/>
    <col min="12807" max="12807" width="9.109375" style="117" customWidth="1"/>
    <col min="12808" max="12808" width="7.109375" style="117" customWidth="1"/>
    <col min="12809" max="12809" width="10.5546875" style="117" customWidth="1"/>
    <col min="12810" max="12810" width="9.33203125" style="117" customWidth="1"/>
    <col min="12811" max="12811" width="9" style="117" customWidth="1"/>
    <col min="12812" max="12813" width="8.5546875" style="117" customWidth="1"/>
    <col min="12814" max="12814" width="2.109375" style="117" customWidth="1"/>
    <col min="12815" max="12815" width="8.44140625" style="117" customWidth="1"/>
    <col min="12816" max="13057" width="9.109375" style="117"/>
    <col min="13058" max="13058" width="7.109375" style="117" customWidth="1"/>
    <col min="13059" max="13061" width="9.33203125" style="117" customWidth="1"/>
    <col min="13062" max="13062" width="8.5546875" style="117" customWidth="1"/>
    <col min="13063" max="13063" width="9.109375" style="117" customWidth="1"/>
    <col min="13064" max="13064" width="7.109375" style="117" customWidth="1"/>
    <col min="13065" max="13065" width="10.5546875" style="117" customWidth="1"/>
    <col min="13066" max="13066" width="9.33203125" style="117" customWidth="1"/>
    <col min="13067" max="13067" width="9" style="117" customWidth="1"/>
    <col min="13068" max="13069" width="8.5546875" style="117" customWidth="1"/>
    <col min="13070" max="13070" width="2.109375" style="117" customWidth="1"/>
    <col min="13071" max="13071" width="8.44140625" style="117" customWidth="1"/>
    <col min="13072" max="13313" width="9.109375" style="117"/>
    <col min="13314" max="13314" width="7.109375" style="117" customWidth="1"/>
    <col min="13315" max="13317" width="9.33203125" style="117" customWidth="1"/>
    <col min="13318" max="13318" width="8.5546875" style="117" customWidth="1"/>
    <col min="13319" max="13319" width="9.109375" style="117" customWidth="1"/>
    <col min="13320" max="13320" width="7.109375" style="117" customWidth="1"/>
    <col min="13321" max="13321" width="10.5546875" style="117" customWidth="1"/>
    <col min="13322" max="13322" width="9.33203125" style="117" customWidth="1"/>
    <col min="13323" max="13323" width="9" style="117" customWidth="1"/>
    <col min="13324" max="13325" width="8.5546875" style="117" customWidth="1"/>
    <col min="13326" max="13326" width="2.109375" style="117" customWidth="1"/>
    <col min="13327" max="13327" width="8.44140625" style="117" customWidth="1"/>
    <col min="13328" max="13569" width="9.109375" style="117"/>
    <col min="13570" max="13570" width="7.109375" style="117" customWidth="1"/>
    <col min="13571" max="13573" width="9.33203125" style="117" customWidth="1"/>
    <col min="13574" max="13574" width="8.5546875" style="117" customWidth="1"/>
    <col min="13575" max="13575" width="9.109375" style="117" customWidth="1"/>
    <col min="13576" max="13576" width="7.109375" style="117" customWidth="1"/>
    <col min="13577" max="13577" width="10.5546875" style="117" customWidth="1"/>
    <col min="13578" max="13578" width="9.33203125" style="117" customWidth="1"/>
    <col min="13579" max="13579" width="9" style="117" customWidth="1"/>
    <col min="13580" max="13581" width="8.5546875" style="117" customWidth="1"/>
    <col min="13582" max="13582" width="2.109375" style="117" customWidth="1"/>
    <col min="13583" max="13583" width="8.44140625" style="117" customWidth="1"/>
    <col min="13584" max="13825" width="9.109375" style="117"/>
    <col min="13826" max="13826" width="7.109375" style="117" customWidth="1"/>
    <col min="13827" max="13829" width="9.33203125" style="117" customWidth="1"/>
    <col min="13830" max="13830" width="8.5546875" style="117" customWidth="1"/>
    <col min="13831" max="13831" width="9.109375" style="117" customWidth="1"/>
    <col min="13832" max="13832" width="7.109375" style="117" customWidth="1"/>
    <col min="13833" max="13833" width="10.5546875" style="117" customWidth="1"/>
    <col min="13834" max="13834" width="9.33203125" style="117" customWidth="1"/>
    <col min="13835" max="13835" width="9" style="117" customWidth="1"/>
    <col min="13836" max="13837" width="8.5546875" style="117" customWidth="1"/>
    <col min="13838" max="13838" width="2.109375" style="117" customWidth="1"/>
    <col min="13839" max="13839" width="8.44140625" style="117" customWidth="1"/>
    <col min="13840" max="14081" width="9.109375" style="117"/>
    <col min="14082" max="14082" width="7.109375" style="117" customWidth="1"/>
    <col min="14083" max="14085" width="9.33203125" style="117" customWidth="1"/>
    <col min="14086" max="14086" width="8.5546875" style="117" customWidth="1"/>
    <col min="14087" max="14087" width="9.109375" style="117" customWidth="1"/>
    <col min="14088" max="14088" width="7.109375" style="117" customWidth="1"/>
    <col min="14089" max="14089" width="10.5546875" style="117" customWidth="1"/>
    <col min="14090" max="14090" width="9.33203125" style="117" customWidth="1"/>
    <col min="14091" max="14091" width="9" style="117" customWidth="1"/>
    <col min="14092" max="14093" width="8.5546875" style="117" customWidth="1"/>
    <col min="14094" max="14094" width="2.109375" style="117" customWidth="1"/>
    <col min="14095" max="14095" width="8.44140625" style="117" customWidth="1"/>
    <col min="14096" max="14337" width="9.109375" style="117"/>
    <col min="14338" max="14338" width="7.109375" style="117" customWidth="1"/>
    <col min="14339" max="14341" width="9.33203125" style="117" customWidth="1"/>
    <col min="14342" max="14342" width="8.5546875" style="117" customWidth="1"/>
    <col min="14343" max="14343" width="9.109375" style="117" customWidth="1"/>
    <col min="14344" max="14344" width="7.109375" style="117" customWidth="1"/>
    <col min="14345" max="14345" width="10.5546875" style="117" customWidth="1"/>
    <col min="14346" max="14346" width="9.33203125" style="117" customWidth="1"/>
    <col min="14347" max="14347" width="9" style="117" customWidth="1"/>
    <col min="14348" max="14349" width="8.5546875" style="117" customWidth="1"/>
    <col min="14350" max="14350" width="2.109375" style="117" customWidth="1"/>
    <col min="14351" max="14351" width="8.44140625" style="117" customWidth="1"/>
    <col min="14352" max="14593" width="9.109375" style="117"/>
    <col min="14594" max="14594" width="7.109375" style="117" customWidth="1"/>
    <col min="14595" max="14597" width="9.33203125" style="117" customWidth="1"/>
    <col min="14598" max="14598" width="8.5546875" style="117" customWidth="1"/>
    <col min="14599" max="14599" width="9.109375" style="117" customWidth="1"/>
    <col min="14600" max="14600" width="7.109375" style="117" customWidth="1"/>
    <col min="14601" max="14601" width="10.5546875" style="117" customWidth="1"/>
    <col min="14602" max="14602" width="9.33203125" style="117" customWidth="1"/>
    <col min="14603" max="14603" width="9" style="117" customWidth="1"/>
    <col min="14604" max="14605" width="8.5546875" style="117" customWidth="1"/>
    <col min="14606" max="14606" width="2.109375" style="117" customWidth="1"/>
    <col min="14607" max="14607" width="8.44140625" style="117" customWidth="1"/>
    <col min="14608" max="14849" width="9.109375" style="117"/>
    <col min="14850" max="14850" width="7.109375" style="117" customWidth="1"/>
    <col min="14851" max="14853" width="9.33203125" style="117" customWidth="1"/>
    <col min="14854" max="14854" width="8.5546875" style="117" customWidth="1"/>
    <col min="14855" max="14855" width="9.109375" style="117" customWidth="1"/>
    <col min="14856" max="14856" width="7.109375" style="117" customWidth="1"/>
    <col min="14857" max="14857" width="10.5546875" style="117" customWidth="1"/>
    <col min="14858" max="14858" width="9.33203125" style="117" customWidth="1"/>
    <col min="14859" max="14859" width="9" style="117" customWidth="1"/>
    <col min="14860" max="14861" width="8.5546875" style="117" customWidth="1"/>
    <col min="14862" max="14862" width="2.109375" style="117" customWidth="1"/>
    <col min="14863" max="14863" width="8.44140625" style="117" customWidth="1"/>
    <col min="14864" max="15105" width="9.109375" style="117"/>
    <col min="15106" max="15106" width="7.109375" style="117" customWidth="1"/>
    <col min="15107" max="15109" width="9.33203125" style="117" customWidth="1"/>
    <col min="15110" max="15110" width="8.5546875" style="117" customWidth="1"/>
    <col min="15111" max="15111" width="9.109375" style="117" customWidth="1"/>
    <col min="15112" max="15112" width="7.109375" style="117" customWidth="1"/>
    <col min="15113" max="15113" width="10.5546875" style="117" customWidth="1"/>
    <col min="15114" max="15114" width="9.33203125" style="117" customWidth="1"/>
    <col min="15115" max="15115" width="9" style="117" customWidth="1"/>
    <col min="15116" max="15117" width="8.5546875" style="117" customWidth="1"/>
    <col min="15118" max="15118" width="2.109375" style="117" customWidth="1"/>
    <col min="15119" max="15119" width="8.44140625" style="117" customWidth="1"/>
    <col min="15120" max="15361" width="9.109375" style="117"/>
    <col min="15362" max="15362" width="7.109375" style="117" customWidth="1"/>
    <col min="15363" max="15365" width="9.33203125" style="117" customWidth="1"/>
    <col min="15366" max="15366" width="8.5546875" style="117" customWidth="1"/>
    <col min="15367" max="15367" width="9.109375" style="117" customWidth="1"/>
    <col min="15368" max="15368" width="7.109375" style="117" customWidth="1"/>
    <col min="15369" max="15369" width="10.5546875" style="117" customWidth="1"/>
    <col min="15370" max="15370" width="9.33203125" style="117" customWidth="1"/>
    <col min="15371" max="15371" width="9" style="117" customWidth="1"/>
    <col min="15372" max="15373" width="8.5546875" style="117" customWidth="1"/>
    <col min="15374" max="15374" width="2.109375" style="117" customWidth="1"/>
    <col min="15375" max="15375" width="8.44140625" style="117" customWidth="1"/>
    <col min="15376" max="15617" width="9.109375" style="117"/>
    <col min="15618" max="15618" width="7.109375" style="117" customWidth="1"/>
    <col min="15619" max="15621" width="9.33203125" style="117" customWidth="1"/>
    <col min="15622" max="15622" width="8.5546875" style="117" customWidth="1"/>
    <col min="15623" max="15623" width="9.109375" style="117" customWidth="1"/>
    <col min="15624" max="15624" width="7.109375" style="117" customWidth="1"/>
    <col min="15625" max="15625" width="10.5546875" style="117" customWidth="1"/>
    <col min="15626" max="15626" width="9.33203125" style="117" customWidth="1"/>
    <col min="15627" max="15627" width="9" style="117" customWidth="1"/>
    <col min="15628" max="15629" width="8.5546875" style="117" customWidth="1"/>
    <col min="15630" max="15630" width="2.109375" style="117" customWidth="1"/>
    <col min="15631" max="15631" width="8.44140625" style="117" customWidth="1"/>
    <col min="15632" max="15873" width="9.109375" style="117"/>
    <col min="15874" max="15874" width="7.109375" style="117" customWidth="1"/>
    <col min="15875" max="15877" width="9.33203125" style="117" customWidth="1"/>
    <col min="15878" max="15878" width="8.5546875" style="117" customWidth="1"/>
    <col min="15879" max="15879" width="9.109375" style="117" customWidth="1"/>
    <col min="15880" max="15880" width="7.109375" style="117" customWidth="1"/>
    <col min="15881" max="15881" width="10.5546875" style="117" customWidth="1"/>
    <col min="15882" max="15882" width="9.33203125" style="117" customWidth="1"/>
    <col min="15883" max="15883" width="9" style="117" customWidth="1"/>
    <col min="15884" max="15885" width="8.5546875" style="117" customWidth="1"/>
    <col min="15886" max="15886" width="2.109375" style="117" customWidth="1"/>
    <col min="15887" max="15887" width="8.44140625" style="117" customWidth="1"/>
    <col min="15888" max="16129" width="9.109375" style="117"/>
    <col min="16130" max="16130" width="7.109375" style="117" customWidth="1"/>
    <col min="16131" max="16133" width="9.33203125" style="117" customWidth="1"/>
    <col min="16134" max="16134" width="8.5546875" style="117" customWidth="1"/>
    <col min="16135" max="16135" width="9.109375" style="117" customWidth="1"/>
    <col min="16136" max="16136" width="7.109375" style="117" customWidth="1"/>
    <col min="16137" max="16137" width="10.5546875" style="117" customWidth="1"/>
    <col min="16138" max="16138" width="9.33203125" style="117" customWidth="1"/>
    <col min="16139" max="16139" width="9" style="117" customWidth="1"/>
    <col min="16140" max="16141" width="8.5546875" style="117" customWidth="1"/>
    <col min="16142" max="16142" width="2.109375" style="117" customWidth="1"/>
    <col min="16143" max="16143" width="8.44140625" style="117" customWidth="1"/>
    <col min="16144" max="16384" width="9.109375" style="117"/>
  </cols>
  <sheetData>
    <row r="1" spans="1:17" s="153" customFormat="1" ht="18.75" customHeight="1" x14ac:dyDescent="0.3">
      <c r="A1" s="324" t="s">
        <v>276</v>
      </c>
      <c r="B1" s="324"/>
      <c r="C1" s="324"/>
      <c r="D1" s="324"/>
      <c r="E1" s="324"/>
      <c r="F1" s="324"/>
      <c r="G1" s="324"/>
      <c r="H1" s="324"/>
      <c r="I1" s="324"/>
      <c r="J1" s="324"/>
      <c r="K1" s="324"/>
      <c r="L1" s="324"/>
      <c r="M1" s="324"/>
      <c r="N1" s="324"/>
      <c r="O1" s="324"/>
    </row>
    <row r="2" spans="1:17" s="155" customFormat="1" ht="4.5" customHeight="1" x14ac:dyDescent="0.3">
      <c r="A2" s="140"/>
      <c r="B2" s="154"/>
      <c r="C2" s="154"/>
      <c r="D2" s="154"/>
      <c r="E2" s="154"/>
      <c r="F2" s="154"/>
      <c r="G2" s="154"/>
      <c r="H2" s="154"/>
      <c r="I2" s="154"/>
      <c r="J2" s="154"/>
      <c r="K2" s="154"/>
      <c r="L2" s="154"/>
      <c r="M2" s="137"/>
      <c r="N2" s="116"/>
    </row>
    <row r="3" spans="1:17" s="162" customFormat="1" ht="29.25" customHeight="1" x14ac:dyDescent="0.3">
      <c r="A3" s="156" t="s">
        <v>2</v>
      </c>
      <c r="B3" s="157" t="s">
        <v>71</v>
      </c>
      <c r="C3" s="157" t="s">
        <v>72</v>
      </c>
      <c r="D3" s="157" t="s">
        <v>73</v>
      </c>
      <c r="E3" s="157" t="s">
        <v>74</v>
      </c>
      <c r="F3" s="158" t="s">
        <v>75</v>
      </c>
      <c r="G3" s="157" t="s">
        <v>155</v>
      </c>
      <c r="H3" s="158" t="s">
        <v>76</v>
      </c>
      <c r="I3" s="157" t="s">
        <v>77</v>
      </c>
      <c r="J3" s="157" t="s">
        <v>154</v>
      </c>
      <c r="K3" s="157" t="s">
        <v>78</v>
      </c>
      <c r="L3" s="158" t="s">
        <v>79</v>
      </c>
      <c r="M3" s="159" t="s">
        <v>9</v>
      </c>
      <c r="N3" s="160"/>
      <c r="O3" s="161" t="s">
        <v>80</v>
      </c>
    </row>
    <row r="4" spans="1:17" s="155" customFormat="1" ht="3" customHeight="1" x14ac:dyDescent="0.3">
      <c r="A4" s="163"/>
      <c r="B4" s="164"/>
      <c r="C4" s="164"/>
      <c r="D4" s="164"/>
      <c r="E4" s="164"/>
      <c r="F4" s="164"/>
      <c r="G4" s="164"/>
      <c r="H4" s="164"/>
      <c r="I4" s="164"/>
      <c r="J4" s="164"/>
      <c r="K4" s="164"/>
      <c r="L4" s="164"/>
      <c r="M4" s="165"/>
      <c r="N4" s="116"/>
      <c r="O4" s="166"/>
    </row>
    <row r="5" spans="1:17" s="155" customFormat="1" ht="14.4" x14ac:dyDescent="0.3">
      <c r="A5" s="167">
        <v>1960</v>
      </c>
      <c r="B5" s="168">
        <v>865</v>
      </c>
      <c r="C5" s="168">
        <v>1006</v>
      </c>
      <c r="D5" s="168">
        <v>4898</v>
      </c>
      <c r="E5" s="168">
        <v>265</v>
      </c>
      <c r="F5" s="168">
        <v>477</v>
      </c>
      <c r="G5" s="168">
        <v>737</v>
      </c>
      <c r="H5" s="168">
        <v>161</v>
      </c>
      <c r="I5" s="168">
        <v>6922</v>
      </c>
      <c r="J5" s="168">
        <v>626</v>
      </c>
      <c r="K5" s="168">
        <v>2063</v>
      </c>
      <c r="L5" s="168">
        <v>1099</v>
      </c>
      <c r="M5" s="169">
        <v>19118</v>
      </c>
      <c r="N5" s="116"/>
      <c r="O5" s="170">
        <v>0</v>
      </c>
      <c r="Q5"/>
    </row>
    <row r="6" spans="1:17" s="155" customFormat="1" ht="14.4" x14ac:dyDescent="0.3">
      <c r="A6" s="167">
        <v>1961</v>
      </c>
      <c r="B6" s="168">
        <v>823</v>
      </c>
      <c r="C6" s="168">
        <v>1427</v>
      </c>
      <c r="D6" s="168">
        <v>5278</v>
      </c>
      <c r="E6" s="168">
        <v>280</v>
      </c>
      <c r="F6" s="168">
        <v>366</v>
      </c>
      <c r="G6" s="168">
        <v>859</v>
      </c>
      <c r="H6" s="168">
        <v>157</v>
      </c>
      <c r="I6" s="168">
        <v>6979</v>
      </c>
      <c r="J6" s="168">
        <v>965</v>
      </c>
      <c r="K6" s="168">
        <v>2580</v>
      </c>
      <c r="L6" s="168">
        <v>1147</v>
      </c>
      <c r="M6" s="169">
        <v>20861</v>
      </c>
      <c r="N6" s="116"/>
      <c r="O6" s="170">
        <v>0</v>
      </c>
      <c r="Q6"/>
    </row>
    <row r="7" spans="1:17" s="155" customFormat="1" ht="14.4" x14ac:dyDescent="0.3">
      <c r="A7" s="167">
        <v>1962</v>
      </c>
      <c r="B7" s="168">
        <v>786</v>
      </c>
      <c r="C7" s="168">
        <v>473</v>
      </c>
      <c r="D7" s="168">
        <v>5549</v>
      </c>
      <c r="E7" s="168">
        <v>311</v>
      </c>
      <c r="F7" s="168">
        <v>265</v>
      </c>
      <c r="G7" s="168">
        <v>819</v>
      </c>
      <c r="H7" s="168">
        <v>171</v>
      </c>
      <c r="I7" s="168">
        <v>7553</v>
      </c>
      <c r="J7" s="168">
        <v>1111</v>
      </c>
      <c r="K7" s="168">
        <v>3052</v>
      </c>
      <c r="L7" s="168">
        <v>1210</v>
      </c>
      <c r="M7" s="169">
        <v>21298</v>
      </c>
      <c r="N7" s="116"/>
      <c r="O7" s="170">
        <v>0</v>
      </c>
      <c r="Q7"/>
    </row>
    <row r="8" spans="1:17" s="155" customFormat="1" ht="14.4" x14ac:dyDescent="0.3">
      <c r="A8" s="167">
        <v>1963</v>
      </c>
      <c r="B8" s="168">
        <v>900</v>
      </c>
      <c r="C8" s="168">
        <v>499</v>
      </c>
      <c r="D8" s="168">
        <v>5393</v>
      </c>
      <c r="E8" s="168">
        <v>340</v>
      </c>
      <c r="F8" s="168">
        <v>359</v>
      </c>
      <c r="G8" s="168">
        <v>766</v>
      </c>
      <c r="H8" s="168">
        <v>171</v>
      </c>
      <c r="I8" s="168">
        <v>7481</v>
      </c>
      <c r="J8" s="168">
        <v>1179</v>
      </c>
      <c r="K8" s="168">
        <v>2852</v>
      </c>
      <c r="L8" s="168">
        <v>1525</v>
      </c>
      <c r="M8" s="169">
        <v>21465</v>
      </c>
      <c r="N8" s="116"/>
      <c r="O8" s="170">
        <v>0</v>
      </c>
      <c r="Q8"/>
    </row>
    <row r="9" spans="1:17" s="155" customFormat="1" ht="14.4" x14ac:dyDescent="0.3">
      <c r="A9" s="167">
        <v>1964</v>
      </c>
      <c r="B9" s="168">
        <v>1328</v>
      </c>
      <c r="C9" s="168">
        <v>340</v>
      </c>
      <c r="D9" s="168">
        <v>5702</v>
      </c>
      <c r="E9" s="168">
        <v>360</v>
      </c>
      <c r="F9" s="168">
        <v>679</v>
      </c>
      <c r="G9" s="168">
        <v>925</v>
      </c>
      <c r="H9" s="168">
        <v>179</v>
      </c>
      <c r="I9" s="168">
        <v>7374</v>
      </c>
      <c r="J9" s="168">
        <v>1134</v>
      </c>
      <c r="K9" s="168">
        <v>2300</v>
      </c>
      <c r="L9" s="168">
        <v>1520</v>
      </c>
      <c r="M9" s="169">
        <v>21842</v>
      </c>
      <c r="N9" s="116"/>
      <c r="O9" s="170">
        <v>0</v>
      </c>
      <c r="Q9"/>
    </row>
    <row r="10" spans="1:17" s="155" customFormat="1" ht="14.4" x14ac:dyDescent="0.3">
      <c r="A10" s="167">
        <v>1965</v>
      </c>
      <c r="B10" s="168">
        <v>1003</v>
      </c>
      <c r="C10" s="168">
        <v>312</v>
      </c>
      <c r="D10" s="168">
        <v>4962</v>
      </c>
      <c r="E10" s="168">
        <v>384</v>
      </c>
      <c r="F10" s="168">
        <v>248</v>
      </c>
      <c r="G10" s="168">
        <v>926</v>
      </c>
      <c r="H10" s="168">
        <v>189</v>
      </c>
      <c r="I10" s="168">
        <v>7709</v>
      </c>
      <c r="J10" s="168">
        <v>1224</v>
      </c>
      <c r="K10" s="168">
        <v>1241</v>
      </c>
      <c r="L10" s="168">
        <v>1611</v>
      </c>
      <c r="M10" s="169">
        <v>19809</v>
      </c>
      <c r="N10" s="116"/>
      <c r="O10" s="170">
        <v>0</v>
      </c>
      <c r="Q10"/>
    </row>
    <row r="11" spans="1:17" s="155" customFormat="1" ht="14.4" x14ac:dyDescent="0.3">
      <c r="A11" s="167">
        <v>1966</v>
      </c>
      <c r="B11" s="168">
        <v>974</v>
      </c>
      <c r="C11" s="168">
        <v>198</v>
      </c>
      <c r="D11" s="168">
        <v>5695</v>
      </c>
      <c r="E11" s="168">
        <v>441</v>
      </c>
      <c r="F11" s="168">
        <v>118</v>
      </c>
      <c r="G11" s="168">
        <v>1167</v>
      </c>
      <c r="H11" s="168">
        <v>196</v>
      </c>
      <c r="I11" s="168">
        <v>7953</v>
      </c>
      <c r="J11" s="168">
        <v>1382</v>
      </c>
      <c r="K11" s="168">
        <v>1459</v>
      </c>
      <c r="L11" s="168">
        <v>1595</v>
      </c>
      <c r="M11" s="169">
        <v>21177</v>
      </c>
      <c r="N11" s="116"/>
      <c r="O11" s="170">
        <v>0</v>
      </c>
      <c r="Q11"/>
    </row>
    <row r="12" spans="1:17" s="155" customFormat="1" ht="14.4" x14ac:dyDescent="0.3">
      <c r="A12" s="167">
        <v>1967</v>
      </c>
      <c r="B12" s="168">
        <v>1066</v>
      </c>
      <c r="C12" s="168">
        <v>131</v>
      </c>
      <c r="D12" s="168">
        <v>3394</v>
      </c>
      <c r="E12" s="168">
        <v>574</v>
      </c>
      <c r="F12" s="168">
        <v>859</v>
      </c>
      <c r="G12" s="168">
        <v>1585</v>
      </c>
      <c r="H12" s="168">
        <v>175</v>
      </c>
      <c r="I12" s="168">
        <v>8104</v>
      </c>
      <c r="J12" s="168">
        <v>1455</v>
      </c>
      <c r="K12" s="168">
        <v>1231</v>
      </c>
      <c r="L12" s="168">
        <v>1637</v>
      </c>
      <c r="M12" s="169">
        <v>20211</v>
      </c>
      <c r="N12" s="116"/>
      <c r="O12" s="170">
        <v>0</v>
      </c>
      <c r="Q12"/>
    </row>
    <row r="13" spans="1:17" s="155" customFormat="1" ht="14.4" x14ac:dyDescent="0.3">
      <c r="A13" s="167">
        <v>1968</v>
      </c>
      <c r="B13" s="168">
        <v>1221</v>
      </c>
      <c r="C13" s="168">
        <v>65</v>
      </c>
      <c r="D13" s="168">
        <v>4113</v>
      </c>
      <c r="E13" s="168">
        <v>697</v>
      </c>
      <c r="F13" s="168">
        <v>815</v>
      </c>
      <c r="G13" s="168">
        <v>1689</v>
      </c>
      <c r="H13" s="168">
        <v>192</v>
      </c>
      <c r="I13" s="168">
        <v>8585</v>
      </c>
      <c r="J13" s="168">
        <v>1809</v>
      </c>
      <c r="K13" s="168">
        <v>1509</v>
      </c>
      <c r="L13" s="168">
        <v>1731</v>
      </c>
      <c r="M13" s="169">
        <v>22427</v>
      </c>
      <c r="N13" s="116"/>
      <c r="O13" s="170">
        <v>0</v>
      </c>
      <c r="Q13"/>
    </row>
    <row r="14" spans="1:17" s="155" customFormat="1" ht="14.4" x14ac:dyDescent="0.3">
      <c r="A14" s="167">
        <v>1969</v>
      </c>
      <c r="B14" s="168">
        <v>1189</v>
      </c>
      <c r="C14" s="168">
        <v>38</v>
      </c>
      <c r="D14" s="168">
        <v>4641</v>
      </c>
      <c r="E14" s="168">
        <v>806</v>
      </c>
      <c r="F14" s="168">
        <v>657</v>
      </c>
      <c r="G14" s="168">
        <v>1690</v>
      </c>
      <c r="H14" s="168">
        <v>196</v>
      </c>
      <c r="I14" s="168">
        <v>8737</v>
      </c>
      <c r="J14" s="168">
        <v>1945</v>
      </c>
      <c r="K14" s="168">
        <v>1556</v>
      </c>
      <c r="L14" s="168">
        <v>1794</v>
      </c>
      <c r="M14" s="169">
        <v>23250</v>
      </c>
      <c r="N14" s="116"/>
      <c r="O14" s="170">
        <v>0</v>
      </c>
      <c r="Q14"/>
    </row>
    <row r="15" spans="1:17" s="155" customFormat="1" ht="14.4" x14ac:dyDescent="0.3">
      <c r="A15" s="167">
        <v>1970</v>
      </c>
      <c r="B15" s="168">
        <v>1347</v>
      </c>
      <c r="C15" s="168">
        <v>43</v>
      </c>
      <c r="D15" s="168">
        <v>4827</v>
      </c>
      <c r="E15" s="168">
        <v>649</v>
      </c>
      <c r="F15" s="168">
        <v>376</v>
      </c>
      <c r="G15" s="168">
        <v>1326</v>
      </c>
      <c r="H15" s="168">
        <v>200</v>
      </c>
      <c r="I15" s="168">
        <v>9262</v>
      </c>
      <c r="J15" s="168">
        <v>1633</v>
      </c>
      <c r="K15" s="168">
        <v>1268</v>
      </c>
      <c r="L15" s="168">
        <v>1739</v>
      </c>
      <c r="M15" s="169">
        <v>22670</v>
      </c>
      <c r="N15" s="116"/>
      <c r="O15" s="170">
        <v>0</v>
      </c>
      <c r="Q15"/>
    </row>
    <row r="16" spans="1:17" s="155" customFormat="1" ht="14.4" x14ac:dyDescent="0.3">
      <c r="A16" s="167">
        <v>1971</v>
      </c>
      <c r="B16" s="168">
        <v>1337</v>
      </c>
      <c r="C16" s="168">
        <v>42</v>
      </c>
      <c r="D16" s="168">
        <v>5715</v>
      </c>
      <c r="E16" s="168">
        <v>767</v>
      </c>
      <c r="F16" s="168">
        <v>362</v>
      </c>
      <c r="G16" s="168">
        <v>1402</v>
      </c>
      <c r="H16" s="168">
        <v>188</v>
      </c>
      <c r="I16" s="168">
        <v>9494</v>
      </c>
      <c r="J16" s="168">
        <v>1690</v>
      </c>
      <c r="K16" s="168">
        <v>1262</v>
      </c>
      <c r="L16" s="168">
        <v>1667</v>
      </c>
      <c r="M16" s="169">
        <v>23926</v>
      </c>
      <c r="N16" s="116"/>
      <c r="O16" s="170">
        <v>0</v>
      </c>
      <c r="Q16"/>
    </row>
    <row r="17" spans="1:17" s="155" customFormat="1" ht="14.4" x14ac:dyDescent="0.3">
      <c r="A17" s="167">
        <v>1972</v>
      </c>
      <c r="B17" s="168">
        <v>1489</v>
      </c>
      <c r="C17" s="168">
        <v>94</v>
      </c>
      <c r="D17" s="168">
        <v>6206</v>
      </c>
      <c r="E17" s="168">
        <v>762</v>
      </c>
      <c r="F17" s="168">
        <v>383</v>
      </c>
      <c r="G17" s="168">
        <v>1705</v>
      </c>
      <c r="H17" s="168">
        <v>201</v>
      </c>
      <c r="I17" s="168">
        <v>10137</v>
      </c>
      <c r="J17" s="168">
        <v>1917</v>
      </c>
      <c r="K17" s="168">
        <v>1469</v>
      </c>
      <c r="L17" s="168">
        <v>1947</v>
      </c>
      <c r="M17" s="169">
        <v>26308</v>
      </c>
      <c r="N17" s="116"/>
      <c r="O17" s="170">
        <v>0</v>
      </c>
      <c r="Q17"/>
    </row>
    <row r="18" spans="1:17" s="155" customFormat="1" ht="14.4" x14ac:dyDescent="0.3">
      <c r="A18" s="167">
        <v>1973</v>
      </c>
      <c r="B18" s="168">
        <v>1397</v>
      </c>
      <c r="C18" s="168">
        <v>110</v>
      </c>
      <c r="D18" s="168">
        <v>6989</v>
      </c>
      <c r="E18" s="168">
        <v>757</v>
      </c>
      <c r="F18" s="168">
        <v>405</v>
      </c>
      <c r="G18" s="168">
        <v>1503</v>
      </c>
      <c r="H18" s="168">
        <v>219</v>
      </c>
      <c r="I18" s="168">
        <v>10883</v>
      </c>
      <c r="J18" s="168">
        <v>1914</v>
      </c>
      <c r="K18" s="168">
        <v>1765</v>
      </c>
      <c r="L18" s="168">
        <v>2104</v>
      </c>
      <c r="M18" s="169">
        <v>28048</v>
      </c>
      <c r="N18" s="116"/>
      <c r="O18" s="170">
        <v>0</v>
      </c>
      <c r="Q18"/>
    </row>
    <row r="19" spans="1:17" s="155" customFormat="1" ht="14.4" x14ac:dyDescent="0.3">
      <c r="A19" s="167">
        <v>1974</v>
      </c>
      <c r="B19" s="168">
        <v>1222</v>
      </c>
      <c r="C19" s="168">
        <v>105</v>
      </c>
      <c r="D19" s="168">
        <v>7840</v>
      </c>
      <c r="E19" s="168">
        <v>780</v>
      </c>
      <c r="F19" s="168">
        <v>174</v>
      </c>
      <c r="G19" s="168">
        <v>1466</v>
      </c>
      <c r="H19" s="168">
        <v>210</v>
      </c>
      <c r="I19" s="168">
        <v>10550</v>
      </c>
      <c r="J19" s="168">
        <v>1671</v>
      </c>
      <c r="K19" s="168">
        <v>2262</v>
      </c>
      <c r="L19" s="168">
        <v>2036</v>
      </c>
      <c r="M19" s="169">
        <v>28316</v>
      </c>
      <c r="N19" s="116"/>
      <c r="O19" s="170">
        <v>0</v>
      </c>
      <c r="Q19"/>
    </row>
    <row r="20" spans="1:17" s="155" customFormat="1" ht="14.4" x14ac:dyDescent="0.3">
      <c r="A20" s="167">
        <v>1975</v>
      </c>
      <c r="B20" s="168">
        <v>924</v>
      </c>
      <c r="C20" s="168">
        <v>79</v>
      </c>
      <c r="D20" s="168">
        <v>7586</v>
      </c>
      <c r="E20" s="168">
        <v>818</v>
      </c>
      <c r="F20" s="168">
        <v>122</v>
      </c>
      <c r="G20" s="168">
        <v>1370</v>
      </c>
      <c r="H20" s="168">
        <v>208</v>
      </c>
      <c r="I20" s="168">
        <v>10630</v>
      </c>
      <c r="J20" s="168">
        <v>1851</v>
      </c>
      <c r="K20" s="168">
        <v>2178</v>
      </c>
      <c r="L20" s="168">
        <v>1920</v>
      </c>
      <c r="M20" s="169">
        <v>27687</v>
      </c>
      <c r="N20" s="116"/>
      <c r="O20" s="170">
        <v>0</v>
      </c>
      <c r="Q20"/>
    </row>
    <row r="21" spans="1:17" s="155" customFormat="1" ht="14.4" x14ac:dyDescent="0.3">
      <c r="A21" s="167">
        <v>1976</v>
      </c>
      <c r="B21" s="168">
        <v>1283</v>
      </c>
      <c r="C21" s="168">
        <v>94</v>
      </c>
      <c r="D21" s="168">
        <v>8411</v>
      </c>
      <c r="E21" s="168">
        <v>753</v>
      </c>
      <c r="F21" s="168">
        <v>79</v>
      </c>
      <c r="G21" s="168">
        <v>1420</v>
      </c>
      <c r="H21" s="168">
        <v>231</v>
      </c>
      <c r="I21" s="168">
        <v>11605</v>
      </c>
      <c r="J21" s="168">
        <v>1574</v>
      </c>
      <c r="K21" s="168">
        <v>2525</v>
      </c>
      <c r="L21" s="168">
        <v>1866</v>
      </c>
      <c r="M21" s="169">
        <v>29843</v>
      </c>
      <c r="N21" s="116"/>
      <c r="O21" s="170">
        <v>0</v>
      </c>
      <c r="Q21"/>
    </row>
    <row r="22" spans="1:17" s="155" customFormat="1" ht="14.4" x14ac:dyDescent="0.3">
      <c r="A22" s="167">
        <v>1977</v>
      </c>
      <c r="B22" s="168">
        <v>1133</v>
      </c>
      <c r="C22" s="168">
        <v>92</v>
      </c>
      <c r="D22" s="168">
        <v>8258</v>
      </c>
      <c r="E22" s="168">
        <v>772</v>
      </c>
      <c r="F22" s="168">
        <v>93</v>
      </c>
      <c r="G22" s="168">
        <v>1368</v>
      </c>
      <c r="H22" s="168">
        <v>247</v>
      </c>
      <c r="I22" s="168">
        <v>11100</v>
      </c>
      <c r="J22" s="168">
        <v>1885</v>
      </c>
      <c r="K22" s="168">
        <v>2506</v>
      </c>
      <c r="L22" s="168">
        <v>1815</v>
      </c>
      <c r="M22" s="169">
        <v>29270</v>
      </c>
      <c r="N22" s="116"/>
      <c r="O22" s="170">
        <v>0</v>
      </c>
      <c r="Q22"/>
    </row>
    <row r="23" spans="1:17" s="155" customFormat="1" ht="14.4" x14ac:dyDescent="0.3">
      <c r="A23" s="167">
        <v>1978</v>
      </c>
      <c r="B23" s="168">
        <v>942</v>
      </c>
      <c r="C23" s="168">
        <v>87</v>
      </c>
      <c r="D23" s="168">
        <v>8232</v>
      </c>
      <c r="E23" s="168">
        <v>699</v>
      </c>
      <c r="F23" s="168">
        <v>95</v>
      </c>
      <c r="G23" s="168">
        <v>1662</v>
      </c>
      <c r="H23" s="168">
        <v>266</v>
      </c>
      <c r="I23" s="168">
        <v>12809</v>
      </c>
      <c r="J23" s="168">
        <v>1715</v>
      </c>
      <c r="K23" s="168">
        <v>2502</v>
      </c>
      <c r="L23" s="168">
        <v>1991</v>
      </c>
      <c r="M23" s="169">
        <v>30999</v>
      </c>
      <c r="N23" s="116"/>
      <c r="O23" s="170">
        <v>0</v>
      </c>
      <c r="Q23"/>
    </row>
    <row r="24" spans="1:17" s="155" customFormat="1" ht="14.4" x14ac:dyDescent="0.3">
      <c r="A24" s="167">
        <v>1979</v>
      </c>
      <c r="B24" s="168">
        <v>1054</v>
      </c>
      <c r="C24" s="168">
        <v>122</v>
      </c>
      <c r="D24" s="168">
        <v>9037</v>
      </c>
      <c r="E24" s="168">
        <v>907</v>
      </c>
      <c r="F24" s="168">
        <v>17</v>
      </c>
      <c r="G24" s="168">
        <v>1094</v>
      </c>
      <c r="H24" s="168">
        <v>278</v>
      </c>
      <c r="I24" s="168">
        <v>11162</v>
      </c>
      <c r="J24" s="168">
        <v>1542</v>
      </c>
      <c r="K24" s="168">
        <v>5773</v>
      </c>
      <c r="L24" s="168">
        <v>1882</v>
      </c>
      <c r="M24" s="169">
        <v>32869</v>
      </c>
      <c r="N24" s="116"/>
      <c r="O24" s="170">
        <v>0</v>
      </c>
      <c r="Q24"/>
    </row>
    <row r="25" spans="1:17" s="155" customFormat="1" ht="14.4" x14ac:dyDescent="0.3">
      <c r="A25" s="167">
        <v>1980</v>
      </c>
      <c r="B25" s="168">
        <v>1020</v>
      </c>
      <c r="C25" s="168">
        <v>159</v>
      </c>
      <c r="D25" s="168">
        <v>7509</v>
      </c>
      <c r="E25" s="168">
        <v>920</v>
      </c>
      <c r="F25" s="168">
        <v>0</v>
      </c>
      <c r="G25" s="168">
        <v>1806</v>
      </c>
      <c r="H25" s="168">
        <v>247</v>
      </c>
      <c r="I25" s="168">
        <v>10416</v>
      </c>
      <c r="J25" s="168">
        <v>1421</v>
      </c>
      <c r="K25" s="168">
        <v>4025</v>
      </c>
      <c r="L25" s="168">
        <v>1738</v>
      </c>
      <c r="M25" s="169">
        <v>29262</v>
      </c>
      <c r="N25" s="116"/>
      <c r="O25" s="170">
        <v>0</v>
      </c>
      <c r="Q25"/>
    </row>
    <row r="26" spans="1:17" s="155" customFormat="1" ht="14.4" x14ac:dyDescent="0.3">
      <c r="A26" s="167">
        <v>1981</v>
      </c>
      <c r="B26" s="168">
        <v>1035</v>
      </c>
      <c r="C26" s="168">
        <v>177</v>
      </c>
      <c r="D26" s="168">
        <v>6469</v>
      </c>
      <c r="E26" s="168">
        <v>800</v>
      </c>
      <c r="F26" s="168">
        <v>26</v>
      </c>
      <c r="G26" s="168">
        <v>1027</v>
      </c>
      <c r="H26" s="168">
        <v>237</v>
      </c>
      <c r="I26" s="168">
        <v>10797</v>
      </c>
      <c r="J26" s="168">
        <v>1640</v>
      </c>
      <c r="K26" s="168">
        <v>2494</v>
      </c>
      <c r="L26" s="168">
        <v>983</v>
      </c>
      <c r="M26" s="169">
        <v>25686</v>
      </c>
      <c r="N26" s="116"/>
      <c r="O26" s="170">
        <v>1</v>
      </c>
      <c r="Q26"/>
    </row>
    <row r="27" spans="1:17" s="155" customFormat="1" ht="14.4" x14ac:dyDescent="0.3">
      <c r="A27" s="167">
        <v>1982</v>
      </c>
      <c r="B27" s="168">
        <v>884</v>
      </c>
      <c r="C27" s="168">
        <v>92</v>
      </c>
      <c r="D27" s="168">
        <v>5828</v>
      </c>
      <c r="E27" s="168">
        <v>625</v>
      </c>
      <c r="F27" s="168">
        <v>0</v>
      </c>
      <c r="G27" s="168">
        <v>1446</v>
      </c>
      <c r="H27" s="168">
        <v>216</v>
      </c>
      <c r="I27" s="168">
        <v>10429</v>
      </c>
      <c r="J27" s="168">
        <v>1373</v>
      </c>
      <c r="K27" s="168">
        <v>1608</v>
      </c>
      <c r="L27" s="168">
        <v>1025</v>
      </c>
      <c r="M27" s="169">
        <v>23525</v>
      </c>
      <c r="N27" s="116"/>
      <c r="O27" s="170">
        <v>24</v>
      </c>
      <c r="Q27"/>
    </row>
    <row r="28" spans="1:17" s="155" customFormat="1" ht="14.4" x14ac:dyDescent="0.3">
      <c r="A28" s="167">
        <v>1983</v>
      </c>
      <c r="B28" s="168">
        <v>1130</v>
      </c>
      <c r="C28" s="168">
        <v>102</v>
      </c>
      <c r="D28" s="168">
        <v>8863</v>
      </c>
      <c r="E28" s="168">
        <v>652</v>
      </c>
      <c r="F28" s="168">
        <v>18</v>
      </c>
      <c r="G28" s="168">
        <v>1497</v>
      </c>
      <c r="H28" s="168">
        <v>227</v>
      </c>
      <c r="I28" s="168">
        <v>10525</v>
      </c>
      <c r="J28" s="168">
        <v>1051</v>
      </c>
      <c r="K28" s="168">
        <v>1306</v>
      </c>
      <c r="L28" s="168">
        <v>1277</v>
      </c>
      <c r="M28" s="169">
        <v>26648</v>
      </c>
      <c r="N28" s="116"/>
      <c r="O28" s="170">
        <v>26</v>
      </c>
      <c r="Q28"/>
    </row>
    <row r="29" spans="1:17" s="155" customFormat="1" ht="14.4" x14ac:dyDescent="0.3">
      <c r="A29" s="167">
        <v>1984</v>
      </c>
      <c r="B29" s="168">
        <v>1215</v>
      </c>
      <c r="C29" s="168">
        <v>77</v>
      </c>
      <c r="D29" s="168">
        <v>8161</v>
      </c>
      <c r="E29" s="168">
        <v>642</v>
      </c>
      <c r="F29" s="168">
        <v>8</v>
      </c>
      <c r="G29" s="168">
        <v>1032</v>
      </c>
      <c r="H29" s="168">
        <v>242</v>
      </c>
      <c r="I29" s="168">
        <v>10451</v>
      </c>
      <c r="J29" s="168">
        <v>1352</v>
      </c>
      <c r="K29" s="168">
        <v>798</v>
      </c>
      <c r="L29" s="168">
        <v>1287</v>
      </c>
      <c r="M29" s="169">
        <v>25266</v>
      </c>
      <c r="N29" s="116"/>
      <c r="O29" s="170">
        <v>23</v>
      </c>
      <c r="Q29"/>
    </row>
    <row r="30" spans="1:17" s="155" customFormat="1" ht="14.4" x14ac:dyDescent="0.3">
      <c r="A30" s="167">
        <v>1985</v>
      </c>
      <c r="B30" s="168">
        <v>1463</v>
      </c>
      <c r="C30" s="168">
        <v>91</v>
      </c>
      <c r="D30" s="168">
        <v>10444</v>
      </c>
      <c r="E30" s="168">
        <v>678</v>
      </c>
      <c r="F30" s="168">
        <v>10</v>
      </c>
      <c r="G30" s="168">
        <v>1576</v>
      </c>
      <c r="H30" s="168">
        <v>225</v>
      </c>
      <c r="I30" s="168">
        <v>10188</v>
      </c>
      <c r="J30" s="168">
        <v>1466</v>
      </c>
      <c r="K30" s="168">
        <v>133</v>
      </c>
      <c r="L30" s="168">
        <v>1046</v>
      </c>
      <c r="M30" s="169">
        <v>27320</v>
      </c>
      <c r="N30" s="116"/>
      <c r="O30" s="170">
        <v>15</v>
      </c>
      <c r="Q30"/>
    </row>
    <row r="31" spans="1:17" s="155" customFormat="1" ht="14.4" x14ac:dyDescent="0.3">
      <c r="A31" s="167">
        <v>1986</v>
      </c>
      <c r="B31" s="168">
        <v>1989</v>
      </c>
      <c r="C31" s="168">
        <v>105</v>
      </c>
      <c r="D31" s="168">
        <v>6621</v>
      </c>
      <c r="E31" s="168">
        <v>867</v>
      </c>
      <c r="F31" s="168">
        <v>22</v>
      </c>
      <c r="G31" s="168">
        <v>1505</v>
      </c>
      <c r="H31" s="168">
        <v>220</v>
      </c>
      <c r="I31" s="168">
        <v>10158</v>
      </c>
      <c r="J31" s="168">
        <v>1464</v>
      </c>
      <c r="K31" s="168">
        <v>47</v>
      </c>
      <c r="L31" s="168">
        <v>1043</v>
      </c>
      <c r="M31" s="169">
        <v>24041</v>
      </c>
      <c r="N31" s="116"/>
      <c r="O31" s="170">
        <v>8</v>
      </c>
      <c r="Q31"/>
    </row>
    <row r="32" spans="1:17" s="155" customFormat="1" ht="14.4" x14ac:dyDescent="0.3">
      <c r="A32" s="167">
        <v>1987</v>
      </c>
      <c r="B32" s="168">
        <v>1642</v>
      </c>
      <c r="C32" s="168">
        <v>82</v>
      </c>
      <c r="D32" s="168">
        <v>6223</v>
      </c>
      <c r="E32" s="168">
        <v>718</v>
      </c>
      <c r="F32" s="168">
        <v>8</v>
      </c>
      <c r="G32" s="168">
        <v>1716</v>
      </c>
      <c r="H32" s="168">
        <v>249</v>
      </c>
      <c r="I32" s="168">
        <v>10258</v>
      </c>
      <c r="J32" s="168">
        <v>1952</v>
      </c>
      <c r="K32" s="168">
        <v>23</v>
      </c>
      <c r="L32" s="168">
        <v>1284</v>
      </c>
      <c r="M32" s="169">
        <v>24156</v>
      </c>
      <c r="N32" s="116"/>
      <c r="O32" s="170">
        <v>6</v>
      </c>
      <c r="Q32"/>
    </row>
    <row r="33" spans="1:23" s="155" customFormat="1" ht="14.4" x14ac:dyDescent="0.3">
      <c r="A33" s="167">
        <v>1988</v>
      </c>
      <c r="B33" s="168">
        <v>1473</v>
      </c>
      <c r="C33" s="168">
        <v>107</v>
      </c>
      <c r="D33" s="168">
        <v>6078</v>
      </c>
      <c r="E33" s="168">
        <v>809</v>
      </c>
      <c r="F33" s="168">
        <v>4</v>
      </c>
      <c r="G33" s="168">
        <v>1515</v>
      </c>
      <c r="H33" s="168">
        <v>240</v>
      </c>
      <c r="I33" s="168">
        <v>10441</v>
      </c>
      <c r="J33" s="168">
        <v>2003</v>
      </c>
      <c r="K33" s="168">
        <v>221</v>
      </c>
      <c r="L33" s="168">
        <v>1621</v>
      </c>
      <c r="M33" s="169">
        <v>24513</v>
      </c>
      <c r="N33" s="116"/>
      <c r="O33" s="170">
        <v>1</v>
      </c>
      <c r="Q33"/>
    </row>
    <row r="34" spans="1:23" s="155" customFormat="1" ht="14.4" x14ac:dyDescent="0.3">
      <c r="A34" s="167">
        <v>1989</v>
      </c>
      <c r="B34" s="168">
        <v>1749</v>
      </c>
      <c r="C34" s="168">
        <v>95</v>
      </c>
      <c r="D34" s="168">
        <v>7336</v>
      </c>
      <c r="E34" s="168">
        <v>750</v>
      </c>
      <c r="F34" s="168">
        <v>3</v>
      </c>
      <c r="G34" s="168">
        <v>1608</v>
      </c>
      <c r="H34" s="168">
        <v>246</v>
      </c>
      <c r="I34" s="168">
        <v>10310</v>
      </c>
      <c r="J34" s="168">
        <v>1821</v>
      </c>
      <c r="K34" s="168">
        <v>180</v>
      </c>
      <c r="L34" s="168">
        <v>1794</v>
      </c>
      <c r="M34" s="169">
        <v>25893</v>
      </c>
      <c r="N34" s="116"/>
      <c r="O34" s="170">
        <v>0</v>
      </c>
      <c r="Q34"/>
    </row>
    <row r="35" spans="1:23" s="155" customFormat="1" ht="14.4" x14ac:dyDescent="0.3">
      <c r="A35" s="167">
        <v>1990</v>
      </c>
      <c r="B35" s="168">
        <v>1487</v>
      </c>
      <c r="C35" s="168">
        <v>111</v>
      </c>
      <c r="D35" s="168">
        <v>7280</v>
      </c>
      <c r="E35" s="168">
        <v>708</v>
      </c>
      <c r="F35" s="168">
        <v>8</v>
      </c>
      <c r="G35" s="168">
        <v>1740</v>
      </c>
      <c r="H35" s="168">
        <v>253</v>
      </c>
      <c r="I35" s="168">
        <v>10328</v>
      </c>
      <c r="J35" s="168">
        <v>1862</v>
      </c>
      <c r="K35" s="168">
        <v>218</v>
      </c>
      <c r="L35" s="168">
        <v>1797</v>
      </c>
      <c r="M35" s="169">
        <v>25792</v>
      </c>
      <c r="N35" s="116"/>
      <c r="O35" s="170">
        <v>3</v>
      </c>
      <c r="Q35"/>
    </row>
    <row r="36" spans="1:23" s="155" customFormat="1" ht="14.4" x14ac:dyDescent="0.3">
      <c r="A36" s="167">
        <v>1991</v>
      </c>
      <c r="B36" s="168">
        <v>1350</v>
      </c>
      <c r="C36" s="168">
        <v>108</v>
      </c>
      <c r="D36" s="168">
        <v>7220</v>
      </c>
      <c r="E36" s="168">
        <v>615</v>
      </c>
      <c r="F36" s="168">
        <v>3</v>
      </c>
      <c r="G36" s="168">
        <v>1053</v>
      </c>
      <c r="H36" s="168">
        <v>227</v>
      </c>
      <c r="I36" s="168">
        <v>10360</v>
      </c>
      <c r="J36" s="168">
        <v>1752</v>
      </c>
      <c r="K36" s="168">
        <v>145</v>
      </c>
      <c r="L36" s="168">
        <v>1451</v>
      </c>
      <c r="M36" s="169">
        <v>24284</v>
      </c>
      <c r="N36" s="116"/>
      <c r="O36" s="170">
        <v>13</v>
      </c>
      <c r="Q36"/>
    </row>
    <row r="37" spans="1:23" s="155" customFormat="1" ht="14.4" x14ac:dyDescent="0.3">
      <c r="A37" s="167">
        <v>1992</v>
      </c>
      <c r="B37" s="168">
        <v>1309</v>
      </c>
      <c r="C37" s="168">
        <v>75</v>
      </c>
      <c r="D37" s="168">
        <v>6836</v>
      </c>
      <c r="E37" s="168">
        <v>864</v>
      </c>
      <c r="F37" s="168">
        <v>1</v>
      </c>
      <c r="G37" s="168">
        <v>1018</v>
      </c>
      <c r="H37" s="168">
        <v>231</v>
      </c>
      <c r="I37" s="168">
        <v>10727</v>
      </c>
      <c r="J37" s="168">
        <v>2167</v>
      </c>
      <c r="K37" s="168">
        <v>88</v>
      </c>
      <c r="L37" s="168">
        <v>1840</v>
      </c>
      <c r="M37" s="169">
        <v>25156</v>
      </c>
      <c r="N37" s="116"/>
      <c r="O37" s="170">
        <v>13</v>
      </c>
      <c r="Q37"/>
    </row>
    <row r="38" spans="1:23" s="155" customFormat="1" ht="14.4" x14ac:dyDescent="0.3">
      <c r="A38" s="167">
        <v>1993</v>
      </c>
      <c r="B38" s="168">
        <v>1707</v>
      </c>
      <c r="C38" s="168">
        <v>64</v>
      </c>
      <c r="D38" s="168">
        <v>7315</v>
      </c>
      <c r="E38" s="168">
        <v>901</v>
      </c>
      <c r="F38" s="168">
        <v>8</v>
      </c>
      <c r="G38" s="168">
        <v>2200</v>
      </c>
      <c r="H38" s="168">
        <v>235</v>
      </c>
      <c r="I38" s="168">
        <v>10999</v>
      </c>
      <c r="J38" s="168">
        <v>1578</v>
      </c>
      <c r="K38" s="168">
        <v>680</v>
      </c>
      <c r="L38" s="168">
        <v>1621</v>
      </c>
      <c r="M38" s="169">
        <v>27308</v>
      </c>
      <c r="N38" s="116"/>
      <c r="O38" s="170">
        <v>15</v>
      </c>
      <c r="Q38"/>
    </row>
    <row r="39" spans="1:23" s="155" customFormat="1" ht="14.4" x14ac:dyDescent="0.3">
      <c r="A39" s="167">
        <v>1994</v>
      </c>
      <c r="B39" s="168">
        <v>1964</v>
      </c>
      <c r="C39" s="168">
        <v>75</v>
      </c>
      <c r="D39" s="168">
        <v>7381</v>
      </c>
      <c r="E39" s="168">
        <v>855</v>
      </c>
      <c r="F39" s="168">
        <v>7</v>
      </c>
      <c r="G39" s="168">
        <v>1054</v>
      </c>
      <c r="H39" s="168">
        <v>246</v>
      </c>
      <c r="I39" s="168">
        <v>11097</v>
      </c>
      <c r="J39" s="168">
        <v>1820</v>
      </c>
      <c r="K39" s="168">
        <v>369</v>
      </c>
      <c r="L39" s="168">
        <v>1818</v>
      </c>
      <c r="M39" s="169">
        <v>26687</v>
      </c>
      <c r="N39" s="116"/>
      <c r="O39" s="170">
        <v>0</v>
      </c>
      <c r="Q39"/>
    </row>
    <row r="40" spans="1:23" s="155" customFormat="1" ht="14.4" x14ac:dyDescent="0.3">
      <c r="A40" s="167">
        <v>1995</v>
      </c>
      <c r="B40" s="168">
        <v>1293</v>
      </c>
      <c r="C40" s="168">
        <v>78</v>
      </c>
      <c r="D40" s="168">
        <v>8049</v>
      </c>
      <c r="E40" s="168">
        <v>1052</v>
      </c>
      <c r="F40" s="168">
        <v>1</v>
      </c>
      <c r="G40" s="168">
        <v>918</v>
      </c>
      <c r="H40" s="168">
        <v>242</v>
      </c>
      <c r="I40" s="168">
        <v>11328</v>
      </c>
      <c r="J40" s="168">
        <v>3100</v>
      </c>
      <c r="K40" s="168">
        <v>236</v>
      </c>
      <c r="L40" s="168">
        <v>1715</v>
      </c>
      <c r="M40" s="169">
        <v>28011</v>
      </c>
      <c r="N40" s="116"/>
      <c r="O40" s="170">
        <v>17</v>
      </c>
      <c r="Q40"/>
      <c r="S40" s="378"/>
      <c r="T40" s="378"/>
      <c r="U40" s="378"/>
      <c r="V40" s="378"/>
      <c r="W40" s="378"/>
    </row>
    <row r="41" spans="1:23" s="155" customFormat="1" ht="14.4" x14ac:dyDescent="0.3">
      <c r="A41" s="167">
        <v>1996</v>
      </c>
      <c r="B41" s="168">
        <v>1702</v>
      </c>
      <c r="C41" s="168">
        <v>99</v>
      </c>
      <c r="D41" s="168">
        <v>8070</v>
      </c>
      <c r="E41" s="168">
        <v>999</v>
      </c>
      <c r="F41" s="168">
        <v>1</v>
      </c>
      <c r="G41" s="168">
        <v>1618</v>
      </c>
      <c r="H41" s="168">
        <v>235</v>
      </c>
      <c r="I41" s="168">
        <v>11753</v>
      </c>
      <c r="J41" s="168">
        <v>3245</v>
      </c>
      <c r="K41" s="168">
        <v>181</v>
      </c>
      <c r="L41" s="168">
        <v>2139</v>
      </c>
      <c r="M41" s="169">
        <v>30041</v>
      </c>
      <c r="N41" s="116"/>
      <c r="O41" s="170">
        <v>0</v>
      </c>
      <c r="Q41"/>
      <c r="S41" s="378"/>
      <c r="T41" s="378"/>
      <c r="U41" s="378"/>
      <c r="V41" s="378"/>
      <c r="W41" s="378"/>
    </row>
    <row r="42" spans="1:23" s="155" customFormat="1" ht="14.4" x14ac:dyDescent="0.3">
      <c r="A42" s="167">
        <v>1997</v>
      </c>
      <c r="B42" s="168">
        <v>1448</v>
      </c>
      <c r="C42" s="168">
        <v>71</v>
      </c>
      <c r="D42" s="168">
        <v>9037</v>
      </c>
      <c r="E42" s="168">
        <v>793</v>
      </c>
      <c r="F42" s="168">
        <v>2</v>
      </c>
      <c r="G42" s="168">
        <v>277</v>
      </c>
      <c r="H42" s="168">
        <v>248</v>
      </c>
      <c r="I42" s="168">
        <v>11480</v>
      </c>
      <c r="J42" s="168">
        <v>2874</v>
      </c>
      <c r="K42" s="168">
        <v>162</v>
      </c>
      <c r="L42" s="168">
        <v>2138</v>
      </c>
      <c r="M42" s="169">
        <v>28528</v>
      </c>
      <c r="N42" s="116"/>
      <c r="O42" s="170">
        <v>0</v>
      </c>
      <c r="Q42"/>
      <c r="S42" s="378"/>
      <c r="T42" s="378"/>
      <c r="U42" s="378"/>
      <c r="V42" s="378"/>
      <c r="W42" s="378"/>
    </row>
    <row r="43" spans="1:23" s="155" customFormat="1" ht="14.4" x14ac:dyDescent="0.3">
      <c r="A43" s="167">
        <v>1998</v>
      </c>
      <c r="B43" s="168">
        <v>1594</v>
      </c>
      <c r="C43" s="168">
        <v>102</v>
      </c>
      <c r="D43" s="168">
        <v>7863</v>
      </c>
      <c r="E43" s="168">
        <v>798</v>
      </c>
      <c r="F43" s="168">
        <v>3</v>
      </c>
      <c r="G43" s="168">
        <v>271</v>
      </c>
      <c r="H43" s="168">
        <v>259</v>
      </c>
      <c r="I43" s="168">
        <v>11596</v>
      </c>
      <c r="J43" s="168">
        <v>3976</v>
      </c>
      <c r="K43" s="168">
        <v>106</v>
      </c>
      <c r="L43" s="168">
        <v>1764</v>
      </c>
      <c r="M43" s="169">
        <v>28333</v>
      </c>
      <c r="N43" s="116"/>
      <c r="O43" s="170">
        <v>10</v>
      </c>
      <c r="Q43"/>
    </row>
    <row r="44" spans="1:23" s="155" customFormat="1" ht="14.4" x14ac:dyDescent="0.3">
      <c r="A44" s="167">
        <v>1999</v>
      </c>
      <c r="B44" s="168">
        <v>2625</v>
      </c>
      <c r="C44" s="168">
        <v>121</v>
      </c>
      <c r="D44" s="168">
        <v>7921</v>
      </c>
      <c r="E44" s="168">
        <v>836</v>
      </c>
      <c r="F44" s="168">
        <v>2</v>
      </c>
      <c r="G44" s="168">
        <v>527</v>
      </c>
      <c r="H44" s="168">
        <v>262</v>
      </c>
      <c r="I44" s="168">
        <v>11768</v>
      </c>
      <c r="J44" s="168">
        <v>4639</v>
      </c>
      <c r="K44" s="168">
        <v>20</v>
      </c>
      <c r="L44" s="168">
        <v>1901</v>
      </c>
      <c r="M44" s="169">
        <v>30624</v>
      </c>
      <c r="N44" s="116"/>
      <c r="O44" s="170">
        <v>11</v>
      </c>
      <c r="Q44"/>
    </row>
    <row r="45" spans="1:23" s="155" customFormat="1" ht="14.4" x14ac:dyDescent="0.3">
      <c r="A45" s="167">
        <v>2000</v>
      </c>
      <c r="B45" s="168">
        <v>2151</v>
      </c>
      <c r="C45" s="168">
        <v>134</v>
      </c>
      <c r="D45" s="168">
        <v>8069</v>
      </c>
      <c r="E45" s="168">
        <v>747</v>
      </c>
      <c r="F45" s="168">
        <v>1</v>
      </c>
      <c r="G45" s="168">
        <v>1324</v>
      </c>
      <c r="H45" s="168">
        <v>258</v>
      </c>
      <c r="I45" s="168">
        <v>11559</v>
      </c>
      <c r="J45" s="168">
        <v>3641</v>
      </c>
      <c r="K45" s="168">
        <v>1</v>
      </c>
      <c r="L45" s="168">
        <v>1769</v>
      </c>
      <c r="M45" s="169">
        <v>29652</v>
      </c>
      <c r="N45" s="116"/>
      <c r="O45" s="170">
        <v>13</v>
      </c>
      <c r="Q45"/>
      <c r="S45" s="378"/>
      <c r="T45" s="378"/>
      <c r="U45" s="378"/>
      <c r="V45" s="378"/>
      <c r="W45" s="378"/>
    </row>
    <row r="46" spans="1:23" s="155" customFormat="1" ht="14.4" x14ac:dyDescent="0.3">
      <c r="A46" s="167">
        <v>2001</v>
      </c>
      <c r="B46" s="168">
        <v>903</v>
      </c>
      <c r="C46" s="168">
        <v>109</v>
      </c>
      <c r="D46" s="168">
        <v>8476</v>
      </c>
      <c r="E46" s="168">
        <v>756</v>
      </c>
      <c r="F46" s="168">
        <v>12</v>
      </c>
      <c r="G46" s="168">
        <v>1400</v>
      </c>
      <c r="H46" s="168">
        <v>237</v>
      </c>
      <c r="I46" s="168">
        <v>11640</v>
      </c>
      <c r="J46" s="168">
        <v>2252</v>
      </c>
      <c r="K46" s="168">
        <v>2</v>
      </c>
      <c r="L46" s="168">
        <v>2578</v>
      </c>
      <c r="M46" s="169">
        <v>28365</v>
      </c>
      <c r="N46" s="116"/>
      <c r="O46" s="170">
        <v>35</v>
      </c>
      <c r="Q46"/>
      <c r="S46" s="378"/>
      <c r="T46" s="378"/>
      <c r="U46" s="378"/>
      <c r="V46" s="378"/>
      <c r="W46" s="378"/>
    </row>
    <row r="47" spans="1:23" s="155" customFormat="1" ht="14.4" x14ac:dyDescent="0.3">
      <c r="A47" s="167">
        <v>2002</v>
      </c>
      <c r="B47" s="168">
        <v>1040</v>
      </c>
      <c r="C47" s="168">
        <v>115</v>
      </c>
      <c r="D47" s="168">
        <v>8145</v>
      </c>
      <c r="E47" s="168">
        <v>768</v>
      </c>
      <c r="F47" s="168">
        <v>10</v>
      </c>
      <c r="G47" s="168">
        <v>1502</v>
      </c>
      <c r="H47" s="168">
        <v>234</v>
      </c>
      <c r="I47" s="168">
        <v>11871</v>
      </c>
      <c r="J47" s="168">
        <v>3128</v>
      </c>
      <c r="K47" s="168">
        <v>39</v>
      </c>
      <c r="L47" s="168">
        <v>2421</v>
      </c>
      <c r="M47" s="169">
        <v>29274</v>
      </c>
      <c r="N47" s="116"/>
      <c r="O47" s="170">
        <v>35</v>
      </c>
      <c r="Q47"/>
      <c r="S47" s="378"/>
      <c r="T47" s="378"/>
      <c r="U47" s="378"/>
      <c r="V47" s="378"/>
      <c r="W47" s="378"/>
    </row>
    <row r="48" spans="1:23" s="155" customFormat="1" ht="14.4" x14ac:dyDescent="0.3">
      <c r="A48" s="167">
        <v>2003</v>
      </c>
      <c r="B48" s="168">
        <v>319</v>
      </c>
      <c r="C48" s="168">
        <v>101</v>
      </c>
      <c r="D48" s="168">
        <v>7953</v>
      </c>
      <c r="E48" s="168">
        <v>832</v>
      </c>
      <c r="F48" s="168">
        <v>8</v>
      </c>
      <c r="G48" s="168">
        <v>2151</v>
      </c>
      <c r="H48" s="168">
        <v>216</v>
      </c>
      <c r="I48" s="168">
        <v>11846</v>
      </c>
      <c r="J48" s="168">
        <v>2711</v>
      </c>
      <c r="K48" s="168">
        <v>6</v>
      </c>
      <c r="L48" s="168">
        <v>2691</v>
      </c>
      <c r="M48" s="169">
        <v>28835</v>
      </c>
      <c r="N48" s="116"/>
      <c r="O48" s="170">
        <v>30</v>
      </c>
      <c r="Q48"/>
      <c r="S48" s="378"/>
      <c r="T48" s="378"/>
      <c r="U48" s="378"/>
      <c r="V48" s="378"/>
      <c r="W48" s="378"/>
    </row>
    <row r="49" spans="1:28" s="155" customFormat="1" ht="14.4" x14ac:dyDescent="0.3">
      <c r="A49" s="167">
        <v>2004</v>
      </c>
      <c r="B49" s="168">
        <v>929</v>
      </c>
      <c r="C49" s="168">
        <v>42</v>
      </c>
      <c r="D49" s="168">
        <v>9988</v>
      </c>
      <c r="E49" s="168">
        <v>1008</v>
      </c>
      <c r="F49" s="168">
        <v>6</v>
      </c>
      <c r="G49" s="168">
        <v>2384</v>
      </c>
      <c r="H49" s="168">
        <v>219</v>
      </c>
      <c r="I49" s="168">
        <v>11991</v>
      </c>
      <c r="J49" s="168">
        <v>2934</v>
      </c>
      <c r="K49" s="168">
        <v>42</v>
      </c>
      <c r="L49" s="168">
        <v>2630</v>
      </c>
      <c r="M49" s="169">
        <v>32173</v>
      </c>
      <c r="N49" s="116"/>
      <c r="O49" s="170">
        <v>38</v>
      </c>
      <c r="Q49"/>
      <c r="S49" s="378"/>
      <c r="T49" s="378"/>
      <c r="U49" s="378"/>
      <c r="V49" s="378"/>
      <c r="W49" s="378"/>
    </row>
    <row r="50" spans="1:28" s="155" customFormat="1" ht="14.4" x14ac:dyDescent="0.3">
      <c r="A50" s="167">
        <v>2005</v>
      </c>
      <c r="B50" s="168">
        <v>730</v>
      </c>
      <c r="C50" s="168">
        <v>47</v>
      </c>
      <c r="D50" s="168">
        <v>11465</v>
      </c>
      <c r="E50" s="168">
        <v>1112</v>
      </c>
      <c r="F50" s="168">
        <v>9</v>
      </c>
      <c r="G50" s="168">
        <v>2455</v>
      </c>
      <c r="H50" s="168">
        <v>218</v>
      </c>
      <c r="I50" s="168">
        <v>11770</v>
      </c>
      <c r="J50" s="168">
        <v>2820</v>
      </c>
      <c r="K50" s="168">
        <v>106</v>
      </c>
      <c r="L50" s="168">
        <v>2777</v>
      </c>
      <c r="M50" s="169">
        <v>33511</v>
      </c>
      <c r="N50" s="116"/>
      <c r="O50" s="170">
        <v>261</v>
      </c>
      <c r="Q50"/>
      <c r="S50" s="378"/>
      <c r="T50" s="378"/>
      <c r="U50" s="378"/>
      <c r="V50" s="378"/>
      <c r="W50" s="378"/>
    </row>
    <row r="51" spans="1:28" s="155" customFormat="1" ht="14.4" x14ac:dyDescent="0.3">
      <c r="A51" s="167">
        <v>2006</v>
      </c>
      <c r="B51" s="168">
        <v>1486</v>
      </c>
      <c r="C51" s="168">
        <v>87</v>
      </c>
      <c r="D51" s="168">
        <v>12232</v>
      </c>
      <c r="E51" s="168">
        <v>1045</v>
      </c>
      <c r="F51" s="168">
        <v>1</v>
      </c>
      <c r="G51" s="168">
        <v>2409</v>
      </c>
      <c r="H51" s="168">
        <v>212</v>
      </c>
      <c r="I51" s="168">
        <v>11960</v>
      </c>
      <c r="J51" s="168">
        <v>2975</v>
      </c>
      <c r="K51" s="168">
        <v>125</v>
      </c>
      <c r="L51" s="168">
        <v>2911</v>
      </c>
      <c r="M51" s="169">
        <v>35443</v>
      </c>
      <c r="N51" s="116"/>
      <c r="O51" s="170">
        <v>311</v>
      </c>
      <c r="P51" s="164"/>
      <c r="Q51"/>
      <c r="R51" s="164"/>
      <c r="S51" s="378"/>
      <c r="T51" s="378"/>
      <c r="U51" s="378"/>
      <c r="V51" s="378"/>
      <c r="W51" s="378"/>
      <c r="X51" s="164"/>
      <c r="Y51" s="164"/>
      <c r="Z51" s="164"/>
      <c r="AA51" s="164"/>
      <c r="AB51" s="164"/>
    </row>
    <row r="52" spans="1:28" s="155" customFormat="1" ht="14.4" x14ac:dyDescent="0.3">
      <c r="A52" s="167">
        <v>2007</v>
      </c>
      <c r="B52" s="168">
        <v>937</v>
      </c>
      <c r="C52" s="168">
        <v>69</v>
      </c>
      <c r="D52" s="168">
        <v>13880</v>
      </c>
      <c r="E52" s="168">
        <v>1026</v>
      </c>
      <c r="F52" s="168">
        <v>1</v>
      </c>
      <c r="G52" s="168">
        <v>2993</v>
      </c>
      <c r="H52" s="168">
        <v>219</v>
      </c>
      <c r="I52" s="168">
        <v>12079</v>
      </c>
      <c r="J52" s="168">
        <v>4039</v>
      </c>
      <c r="K52" s="168">
        <v>0</v>
      </c>
      <c r="L52" s="168">
        <v>2889</v>
      </c>
      <c r="M52" s="169">
        <v>38133</v>
      </c>
      <c r="N52" s="116"/>
      <c r="O52" s="170">
        <v>525</v>
      </c>
      <c r="Q52"/>
      <c r="R52"/>
      <c r="S52" s="378"/>
      <c r="T52" s="378"/>
      <c r="U52" s="378"/>
      <c r="V52" s="378"/>
      <c r="W52" s="378"/>
    </row>
    <row r="53" spans="1:28" s="155" customFormat="1" ht="14.4" x14ac:dyDescent="0.3">
      <c r="A53" s="167">
        <v>2008</v>
      </c>
      <c r="B53" s="168">
        <v>818</v>
      </c>
      <c r="C53" s="168">
        <v>90</v>
      </c>
      <c r="D53" s="168">
        <v>12869</v>
      </c>
      <c r="E53" s="168">
        <v>832</v>
      </c>
      <c r="F53" s="168">
        <v>4</v>
      </c>
      <c r="G53" s="168">
        <v>2989</v>
      </c>
      <c r="H53" s="168">
        <v>203</v>
      </c>
      <c r="I53" s="168">
        <v>11626</v>
      </c>
      <c r="J53" s="168">
        <v>3836</v>
      </c>
      <c r="K53" s="168">
        <v>0</v>
      </c>
      <c r="L53" s="168">
        <v>2549</v>
      </c>
      <c r="M53" s="169">
        <v>35817</v>
      </c>
      <c r="N53" s="116"/>
      <c r="O53" s="170">
        <v>660</v>
      </c>
      <c r="P53"/>
      <c r="Q53"/>
      <c r="R53"/>
      <c r="S53" s="378"/>
      <c r="T53" s="378"/>
      <c r="U53" s="378"/>
      <c r="V53" s="378"/>
      <c r="W53" s="378"/>
      <c r="X53"/>
      <c r="Y53"/>
      <c r="Z53"/>
      <c r="AA53"/>
      <c r="AB53"/>
    </row>
    <row r="54" spans="1:28" s="155" customFormat="1" ht="14.4" x14ac:dyDescent="0.3">
      <c r="A54" s="167">
        <v>2009</v>
      </c>
      <c r="B54" s="168">
        <v>1538</v>
      </c>
      <c r="C54" s="168">
        <v>75</v>
      </c>
      <c r="D54" s="168">
        <v>11531</v>
      </c>
      <c r="E54" s="168">
        <v>792</v>
      </c>
      <c r="F54" s="168">
        <v>0</v>
      </c>
      <c r="G54" s="168">
        <v>2586</v>
      </c>
      <c r="H54" s="168">
        <v>183</v>
      </c>
      <c r="I54" s="168">
        <v>11844</v>
      </c>
      <c r="J54" s="168">
        <v>2819</v>
      </c>
      <c r="K54" s="168">
        <v>59</v>
      </c>
      <c r="L54" s="168">
        <v>2549</v>
      </c>
      <c r="M54" s="169">
        <v>33977</v>
      </c>
      <c r="N54" s="116"/>
      <c r="O54" s="170">
        <v>762</v>
      </c>
      <c r="P54"/>
      <c r="Q54"/>
      <c r="R54"/>
      <c r="S54" s="378"/>
      <c r="T54" s="378"/>
      <c r="U54" s="378"/>
      <c r="V54" s="378"/>
      <c r="W54" s="378"/>
      <c r="X54"/>
      <c r="Y54"/>
      <c r="Z54"/>
      <c r="AA54"/>
      <c r="AB54"/>
    </row>
    <row r="55" spans="1:28" s="155" customFormat="1" ht="14.4" x14ac:dyDescent="0.3">
      <c r="A55" s="167">
        <v>2010</v>
      </c>
      <c r="B55" s="168">
        <v>1641</v>
      </c>
      <c r="C55" s="168">
        <v>47</v>
      </c>
      <c r="D55" s="168">
        <v>9854</v>
      </c>
      <c r="E55" s="168">
        <v>928</v>
      </c>
      <c r="F55" s="168">
        <v>1</v>
      </c>
      <c r="G55" s="168">
        <v>2349</v>
      </c>
      <c r="H55" s="168">
        <v>192</v>
      </c>
      <c r="I55" s="168">
        <v>11906</v>
      </c>
      <c r="J55" s="168">
        <v>2136</v>
      </c>
      <c r="K55" s="168">
        <v>1</v>
      </c>
      <c r="L55" s="168">
        <v>2770</v>
      </c>
      <c r="M55" s="169">
        <v>31825</v>
      </c>
      <c r="N55" s="116"/>
      <c r="O55" s="170">
        <v>699</v>
      </c>
      <c r="P55"/>
      <c r="Q55"/>
      <c r="R55"/>
      <c r="S55" s="378"/>
      <c r="T55" s="378"/>
      <c r="U55" s="378"/>
      <c r="V55" s="378"/>
      <c r="W55" s="378"/>
      <c r="X55"/>
      <c r="Y55"/>
      <c r="Z55"/>
      <c r="AA55"/>
      <c r="AB55"/>
    </row>
    <row r="56" spans="1:28" s="155" customFormat="1" ht="14.4" x14ac:dyDescent="0.3">
      <c r="A56" s="167">
        <v>2011</v>
      </c>
      <c r="B56" s="168">
        <v>1950</v>
      </c>
      <c r="C56" s="168">
        <v>44</v>
      </c>
      <c r="D56" s="168">
        <v>10553</v>
      </c>
      <c r="E56" s="168">
        <v>919</v>
      </c>
      <c r="F56" s="168">
        <v>1</v>
      </c>
      <c r="G56" s="168">
        <v>2530</v>
      </c>
      <c r="H56" s="168">
        <v>190</v>
      </c>
      <c r="I56" s="168">
        <v>11735</v>
      </c>
      <c r="J56" s="168">
        <v>2353</v>
      </c>
      <c r="K56" s="168">
        <v>4</v>
      </c>
      <c r="L56" s="168">
        <v>2828</v>
      </c>
      <c r="M56" s="169">
        <v>33107</v>
      </c>
      <c r="N56" s="116"/>
      <c r="O56" s="170">
        <v>888</v>
      </c>
      <c r="P56"/>
      <c r="Q56"/>
      <c r="R56"/>
      <c r="S56" s="378"/>
      <c r="T56" s="378"/>
      <c r="U56" s="378"/>
      <c r="V56" s="378"/>
      <c r="W56" s="378"/>
      <c r="X56"/>
      <c r="Y56"/>
      <c r="Z56"/>
      <c r="AA56"/>
      <c r="AB56"/>
    </row>
    <row r="57" spans="1:28" s="155" customFormat="1" ht="14.4" x14ac:dyDescent="0.3">
      <c r="A57" s="167">
        <v>2012</v>
      </c>
      <c r="B57" s="168">
        <v>1865</v>
      </c>
      <c r="C57" s="168">
        <v>41</v>
      </c>
      <c r="D57" s="168">
        <v>10028</v>
      </c>
      <c r="E57" s="168">
        <v>936</v>
      </c>
      <c r="F57" s="168">
        <v>0</v>
      </c>
      <c r="G57" s="168">
        <v>2071</v>
      </c>
      <c r="H57" s="168">
        <v>173</v>
      </c>
      <c r="I57" s="168">
        <v>11887</v>
      </c>
      <c r="J57" s="168">
        <v>2348</v>
      </c>
      <c r="K57" s="168">
        <v>0</v>
      </c>
      <c r="L57" s="168">
        <v>2912</v>
      </c>
      <c r="M57" s="169">
        <v>32261</v>
      </c>
      <c r="N57" s="116"/>
      <c r="O57" s="170">
        <v>978</v>
      </c>
      <c r="P57"/>
      <c r="Q57"/>
      <c r="R57"/>
      <c r="S57" s="378"/>
      <c r="T57" s="378"/>
      <c r="U57" s="378"/>
      <c r="V57" s="378"/>
      <c r="W57" s="378"/>
      <c r="X57"/>
      <c r="Y57"/>
      <c r="Z57"/>
      <c r="AA57"/>
      <c r="AB57"/>
    </row>
    <row r="58" spans="1:28" s="155" customFormat="1" ht="14.4" x14ac:dyDescent="0.3">
      <c r="A58" s="167">
        <v>2013</v>
      </c>
      <c r="B58" s="168">
        <v>1539</v>
      </c>
      <c r="C58" s="168">
        <v>37</v>
      </c>
      <c r="D58" s="168">
        <v>10548</v>
      </c>
      <c r="E58" s="168">
        <v>875</v>
      </c>
      <c r="F58" s="168">
        <v>0</v>
      </c>
      <c r="G58" s="168">
        <v>2003</v>
      </c>
      <c r="H58" s="168">
        <v>184</v>
      </c>
      <c r="I58" s="168">
        <v>12144</v>
      </c>
      <c r="J58" s="168">
        <v>2459</v>
      </c>
      <c r="K58" s="168">
        <v>1</v>
      </c>
      <c r="L58" s="168">
        <v>2755</v>
      </c>
      <c r="M58" s="169">
        <v>32544</v>
      </c>
      <c r="N58" s="116"/>
      <c r="O58" s="170">
        <v>1035</v>
      </c>
      <c r="P58"/>
      <c r="Q58"/>
      <c r="R58"/>
      <c r="S58" s="378"/>
      <c r="T58" s="378"/>
      <c r="U58" s="378"/>
      <c r="V58" s="378"/>
      <c r="W58" s="378"/>
      <c r="X58"/>
      <c r="Y58"/>
      <c r="Z58"/>
      <c r="AA58"/>
      <c r="AB58"/>
    </row>
    <row r="59" spans="1:28" s="155" customFormat="1" ht="14.4" x14ac:dyDescent="0.3">
      <c r="A59" s="167">
        <v>2014</v>
      </c>
      <c r="B59" s="168">
        <v>1525</v>
      </c>
      <c r="C59" s="168">
        <v>55</v>
      </c>
      <c r="D59" s="168">
        <v>9819</v>
      </c>
      <c r="E59" s="168">
        <v>974</v>
      </c>
      <c r="F59" s="168">
        <v>1</v>
      </c>
      <c r="G59" s="168">
        <v>2297</v>
      </c>
      <c r="H59" s="168">
        <v>186</v>
      </c>
      <c r="I59" s="168">
        <v>12279</v>
      </c>
      <c r="J59" s="168">
        <v>2292</v>
      </c>
      <c r="K59" s="168">
        <v>3</v>
      </c>
      <c r="L59" s="168">
        <v>2524</v>
      </c>
      <c r="M59" s="169">
        <v>31955</v>
      </c>
      <c r="N59" s="116"/>
      <c r="O59" s="170">
        <v>1028</v>
      </c>
      <c r="P59"/>
      <c r="Q59"/>
      <c r="R59"/>
      <c r="S59" s="378"/>
      <c r="T59" s="378"/>
      <c r="U59" s="378"/>
      <c r="V59" s="378"/>
      <c r="W59" s="378"/>
      <c r="X59"/>
      <c r="Y59"/>
      <c r="Z59"/>
      <c r="AA59"/>
      <c r="AB59"/>
    </row>
    <row r="60" spans="1:28" s="155" customFormat="1" ht="14.4" x14ac:dyDescent="0.3">
      <c r="A60" s="167">
        <v>2015</v>
      </c>
      <c r="B60" s="168">
        <v>1535</v>
      </c>
      <c r="C60" s="168">
        <v>57</v>
      </c>
      <c r="D60" s="168">
        <v>8460</v>
      </c>
      <c r="E60" s="168">
        <v>953</v>
      </c>
      <c r="F60" s="168">
        <v>0</v>
      </c>
      <c r="G60" s="168">
        <v>2338</v>
      </c>
      <c r="H60" s="168">
        <v>192</v>
      </c>
      <c r="I60" s="168">
        <v>12771</v>
      </c>
      <c r="J60" s="168">
        <v>2584</v>
      </c>
      <c r="K60" s="168">
        <v>0</v>
      </c>
      <c r="L60" s="168">
        <v>2761</v>
      </c>
      <c r="M60" s="169">
        <v>31636</v>
      </c>
      <c r="N60" s="116"/>
      <c r="O60" s="170">
        <v>1270</v>
      </c>
      <c r="P60"/>
      <c r="Q60"/>
      <c r="R60"/>
      <c r="S60" s="378"/>
      <c r="T60" s="378"/>
      <c r="U60" s="378"/>
      <c r="V60" s="378"/>
      <c r="W60" s="378"/>
      <c r="X60"/>
      <c r="Y60"/>
      <c r="Z60"/>
      <c r="AA60"/>
      <c r="AB60"/>
    </row>
    <row r="61" spans="1:28" s="155" customFormat="1" ht="14.4" x14ac:dyDescent="0.3">
      <c r="A61" s="167">
        <v>2016</v>
      </c>
      <c r="B61" s="168">
        <v>1491</v>
      </c>
      <c r="C61" s="168">
        <v>49</v>
      </c>
      <c r="D61" s="168">
        <v>8703</v>
      </c>
      <c r="E61" s="168">
        <v>952</v>
      </c>
      <c r="F61" s="168">
        <v>1</v>
      </c>
      <c r="G61" s="168">
        <v>2098</v>
      </c>
      <c r="H61" s="168">
        <v>184</v>
      </c>
      <c r="I61" s="168">
        <v>12976</v>
      </c>
      <c r="J61" s="168">
        <v>2408</v>
      </c>
      <c r="K61" s="168">
        <v>0</v>
      </c>
      <c r="L61" s="168">
        <v>2852</v>
      </c>
      <c r="M61" s="169">
        <v>31733</v>
      </c>
      <c r="N61" s="116"/>
      <c r="O61" s="170">
        <v>1343</v>
      </c>
      <c r="P61"/>
      <c r="Q61"/>
      <c r="R61"/>
      <c r="S61" s="378"/>
      <c r="T61" s="378"/>
      <c r="U61" s="378"/>
      <c r="V61" s="378"/>
      <c r="W61" s="378"/>
      <c r="X61"/>
      <c r="Y61"/>
      <c r="Z61"/>
      <c r="AA61"/>
      <c r="AB61"/>
    </row>
    <row r="62" spans="1:28" s="155" customFormat="1" ht="14.4" x14ac:dyDescent="0.3">
      <c r="A62" s="171">
        <v>2017</v>
      </c>
      <c r="B62" s="354" t="s">
        <v>70</v>
      </c>
      <c r="C62" s="355" t="s">
        <v>70</v>
      </c>
      <c r="D62" s="356">
        <v>9013</v>
      </c>
      <c r="E62" s="356">
        <v>1105</v>
      </c>
      <c r="F62" s="356" t="s">
        <v>200</v>
      </c>
      <c r="G62" s="356">
        <v>2338</v>
      </c>
      <c r="H62" s="355" t="s">
        <v>70</v>
      </c>
      <c r="I62" s="356">
        <v>12957</v>
      </c>
      <c r="J62" s="355" t="s">
        <v>70</v>
      </c>
      <c r="K62" s="168">
        <v>0</v>
      </c>
      <c r="L62" s="325" t="s">
        <v>70</v>
      </c>
      <c r="M62" s="353">
        <v>32952</v>
      </c>
      <c r="N62" s="116"/>
      <c r="O62" s="170">
        <v>1345</v>
      </c>
      <c r="P62"/>
      <c r="Q62"/>
      <c r="R62"/>
      <c r="S62" s="378"/>
      <c r="T62" s="378"/>
      <c r="U62" s="378"/>
      <c r="V62" s="378"/>
      <c r="W62" s="378"/>
      <c r="X62"/>
      <c r="Y62"/>
      <c r="Z62"/>
      <c r="AA62"/>
      <c r="AB62"/>
    </row>
    <row r="63" spans="1:28" s="155" customFormat="1" ht="14.4" x14ac:dyDescent="0.3">
      <c r="A63" s="171">
        <v>2018</v>
      </c>
      <c r="B63" s="354" t="s">
        <v>70</v>
      </c>
      <c r="C63" s="355" t="s">
        <v>70</v>
      </c>
      <c r="D63" s="356">
        <v>9230</v>
      </c>
      <c r="E63" s="356">
        <v>1248</v>
      </c>
      <c r="F63" s="356" t="s">
        <v>200</v>
      </c>
      <c r="G63" s="356">
        <v>2507</v>
      </c>
      <c r="H63" s="355" t="s">
        <v>70</v>
      </c>
      <c r="I63" s="356">
        <v>12778</v>
      </c>
      <c r="J63" s="355" t="s">
        <v>70</v>
      </c>
      <c r="K63" s="168">
        <v>0</v>
      </c>
      <c r="L63" s="325">
        <v>6878</v>
      </c>
      <c r="M63" s="353">
        <v>32792</v>
      </c>
      <c r="N63" s="116"/>
      <c r="O63" s="170">
        <v>1319</v>
      </c>
      <c r="P63"/>
      <c r="Q63"/>
      <c r="R63"/>
      <c r="S63" s="378"/>
      <c r="T63" s="378"/>
      <c r="U63" s="378"/>
      <c r="V63" s="378"/>
      <c r="W63" s="378"/>
      <c r="X63"/>
      <c r="Y63"/>
      <c r="Z63"/>
      <c r="AA63"/>
      <c r="AB63"/>
    </row>
    <row r="64" spans="1:28" s="155" customFormat="1" ht="14.4" x14ac:dyDescent="0.3">
      <c r="A64" s="171">
        <v>2019</v>
      </c>
      <c r="B64" s="354" t="s">
        <v>70</v>
      </c>
      <c r="C64" s="355" t="s">
        <v>70</v>
      </c>
      <c r="D64" s="356">
        <v>9485</v>
      </c>
      <c r="E64" s="356">
        <v>1239</v>
      </c>
      <c r="F64" s="356" t="s">
        <v>200</v>
      </c>
      <c r="G64" s="356">
        <v>3074</v>
      </c>
      <c r="H64" s="355" t="s">
        <v>70</v>
      </c>
      <c r="I64" s="356">
        <v>12801</v>
      </c>
      <c r="J64" s="355" t="s">
        <v>70</v>
      </c>
      <c r="K64" s="168">
        <v>0</v>
      </c>
      <c r="L64" s="325">
        <v>7026</v>
      </c>
      <c r="M64" s="353">
        <v>33625</v>
      </c>
      <c r="N64" s="116"/>
      <c r="O64" s="170">
        <v>1345</v>
      </c>
      <c r="P64"/>
      <c r="Q64"/>
      <c r="R64"/>
      <c r="S64" s="378"/>
      <c r="T64" s="378"/>
      <c r="U64" s="378"/>
      <c r="V64" s="378"/>
      <c r="W64" s="378"/>
      <c r="X64"/>
      <c r="Y64"/>
      <c r="Z64"/>
      <c r="AA64"/>
      <c r="AB64"/>
    </row>
    <row r="65" spans="1:239" s="155" customFormat="1" ht="14.4" x14ac:dyDescent="0.3">
      <c r="A65" s="171">
        <v>2020</v>
      </c>
      <c r="B65" s="352">
        <v>1427</v>
      </c>
      <c r="C65" s="325">
        <v>48</v>
      </c>
      <c r="D65" s="168">
        <v>10037</v>
      </c>
      <c r="E65" s="168">
        <v>1192</v>
      </c>
      <c r="F65" s="168">
        <v>6</v>
      </c>
      <c r="G65" s="168">
        <v>2824</v>
      </c>
      <c r="H65" s="325">
        <v>159</v>
      </c>
      <c r="I65" s="168">
        <v>12021</v>
      </c>
      <c r="J65" s="325">
        <v>2416</v>
      </c>
      <c r="K65" s="168">
        <v>0</v>
      </c>
      <c r="L65" s="325">
        <v>7109</v>
      </c>
      <c r="M65" s="353">
        <v>33185</v>
      </c>
      <c r="N65" s="116"/>
      <c r="O65" s="351">
        <v>1275</v>
      </c>
      <c r="P65"/>
      <c r="Q65"/>
      <c r="R65"/>
      <c r="S65" s="378"/>
      <c r="T65" s="378"/>
      <c r="U65" s="378"/>
      <c r="V65" s="378"/>
      <c r="W65" s="378"/>
      <c r="X65"/>
      <c r="Y65"/>
      <c r="Z65"/>
      <c r="AA65"/>
      <c r="AB65"/>
    </row>
    <row r="66" spans="1:239" s="155" customFormat="1" ht="14.4" x14ac:dyDescent="0.3">
      <c r="A66" s="167">
        <v>2021</v>
      </c>
      <c r="B66" s="325">
        <v>1550</v>
      </c>
      <c r="C66" s="378">
        <v>48</v>
      </c>
      <c r="D66" s="168">
        <v>9193</v>
      </c>
      <c r="E66" s="168">
        <v>1331</v>
      </c>
      <c r="F66" s="168">
        <v>0</v>
      </c>
      <c r="G66" s="168">
        <v>2768</v>
      </c>
      <c r="H66" s="325">
        <v>160</v>
      </c>
      <c r="I66" s="168">
        <v>13135</v>
      </c>
      <c r="J66" s="325">
        <v>2336</v>
      </c>
      <c r="K66" s="168">
        <v>0</v>
      </c>
      <c r="L66" s="355" t="s">
        <v>130</v>
      </c>
      <c r="M66" s="353">
        <v>33449</v>
      </c>
      <c r="N66" s="116"/>
      <c r="O66" s="351">
        <v>1324</v>
      </c>
      <c r="P66"/>
      <c r="Q66"/>
      <c r="R66"/>
      <c r="S66" s="378"/>
      <c r="T66" s="378"/>
      <c r="U66" s="378"/>
      <c r="V66" s="378"/>
      <c r="W66" s="378"/>
      <c r="X66"/>
      <c r="Y66"/>
      <c r="Z66"/>
      <c r="AA66"/>
      <c r="AB66"/>
    </row>
    <row r="67" spans="1:239" s="155" customFormat="1" ht="14.4" x14ac:dyDescent="0.3">
      <c r="A67" s="405">
        <v>2022</v>
      </c>
      <c r="B67" s="401">
        <v>1522</v>
      </c>
      <c r="C67" s="402">
        <v>49</v>
      </c>
      <c r="D67" s="403">
        <v>9083</v>
      </c>
      <c r="E67" s="403">
        <v>1192</v>
      </c>
      <c r="F67" s="403">
        <v>0</v>
      </c>
      <c r="G67" s="403">
        <v>3509</v>
      </c>
      <c r="H67" s="401">
        <v>166</v>
      </c>
      <c r="I67" s="403">
        <v>13029</v>
      </c>
      <c r="J67" s="401">
        <v>2298</v>
      </c>
      <c r="K67" s="403">
        <v>0</v>
      </c>
      <c r="L67" s="424" t="s">
        <v>130</v>
      </c>
      <c r="M67" s="404">
        <v>33635</v>
      </c>
      <c r="N67" s="116"/>
      <c r="O67" s="406">
        <v>1224</v>
      </c>
      <c r="P67"/>
      <c r="Q67"/>
      <c r="R67"/>
      <c r="S67" s="378"/>
      <c r="T67" s="378"/>
      <c r="U67" s="378"/>
      <c r="V67" s="378"/>
      <c r="W67" s="378"/>
      <c r="X67"/>
      <c r="Y67"/>
      <c r="Z67"/>
      <c r="AA67"/>
      <c r="AB67"/>
    </row>
    <row r="68" spans="1:239" s="155" customFormat="1" ht="14.4" x14ac:dyDescent="0.3">
      <c r="A68" s="171"/>
      <c r="B68" s="325"/>
      <c r="C68" s="378" t="s">
        <v>129</v>
      </c>
      <c r="D68" s="168" t="s">
        <v>129</v>
      </c>
      <c r="E68" s="168"/>
      <c r="F68" s="168"/>
      <c r="G68" s="168"/>
      <c r="H68" s="325"/>
      <c r="I68" s="168"/>
      <c r="J68" s="325"/>
      <c r="K68" s="168"/>
      <c r="L68" s="325"/>
      <c r="M68" s="325"/>
      <c r="N68" s="116"/>
      <c r="O68" s="325"/>
      <c r="P68"/>
      <c r="Q68"/>
      <c r="R68"/>
      <c r="S68" s="378"/>
      <c r="T68" s="378"/>
      <c r="U68" s="378"/>
      <c r="V68" s="378"/>
      <c r="W68" s="378"/>
      <c r="X68"/>
      <c r="Y68"/>
      <c r="Z68"/>
      <c r="AA68"/>
      <c r="AB68"/>
    </row>
    <row r="69" spans="1:239" s="155" customFormat="1" ht="6" customHeight="1" x14ac:dyDescent="0.3">
      <c r="A69" s="171"/>
      <c r="B69" s="168"/>
      <c r="C69" s="168"/>
      <c r="D69" s="168"/>
      <c r="E69" s="168"/>
      <c r="F69" s="168"/>
      <c r="G69" s="168"/>
      <c r="H69" s="168"/>
      <c r="I69" s="168"/>
      <c r="J69" s="168"/>
      <c r="K69" s="168"/>
      <c r="L69" s="168"/>
      <c r="M69" s="168"/>
      <c r="N69" s="116"/>
      <c r="O69" s="168"/>
      <c r="P69"/>
      <c r="Q69"/>
      <c r="R69"/>
      <c r="S69" s="378"/>
      <c r="T69" s="378"/>
      <c r="U69" s="378"/>
      <c r="V69" s="378"/>
      <c r="W69" s="378"/>
      <c r="X69"/>
      <c r="Y69"/>
      <c r="Z69"/>
      <c r="AA69"/>
      <c r="AB69"/>
    </row>
    <row r="70" spans="1:239" s="155" customFormat="1" ht="0.75" customHeight="1" x14ac:dyDescent="0.3">
      <c r="A70" s="171"/>
      <c r="B70" s="168" t="s">
        <v>139</v>
      </c>
      <c r="C70" s="168" t="s">
        <v>140</v>
      </c>
      <c r="D70" s="168" t="s">
        <v>141</v>
      </c>
      <c r="E70" s="168" t="s">
        <v>142</v>
      </c>
      <c r="F70" s="168" t="s">
        <v>143</v>
      </c>
      <c r="G70" s="168" t="s">
        <v>144</v>
      </c>
      <c r="H70" s="168" t="s">
        <v>145</v>
      </c>
      <c r="I70" s="168" t="s">
        <v>146</v>
      </c>
      <c r="J70" s="168"/>
      <c r="K70" s="168" t="s">
        <v>147</v>
      </c>
      <c r="L70" s="168" t="s">
        <v>148</v>
      </c>
      <c r="M70" s="168" t="s">
        <v>149</v>
      </c>
      <c r="N70" s="116"/>
      <c r="O70" s="168" t="s">
        <v>150</v>
      </c>
      <c r="P70"/>
      <c r="Q70"/>
      <c r="R70"/>
      <c r="S70" s="378"/>
      <c r="T70" s="378"/>
      <c r="U70" s="378"/>
      <c r="V70" s="378"/>
      <c r="W70" s="378"/>
      <c r="X70"/>
      <c r="Y70"/>
      <c r="Z70"/>
      <c r="AA70"/>
      <c r="AB70"/>
    </row>
    <row r="71" spans="1:239" s="174" customFormat="1" ht="25.5" customHeight="1" x14ac:dyDescent="0.3">
      <c r="A71" s="172">
        <v>1</v>
      </c>
      <c r="B71" s="490" t="s">
        <v>209</v>
      </c>
      <c r="C71" s="490"/>
      <c r="D71" s="490"/>
      <c r="E71" s="490"/>
      <c r="F71" s="490"/>
      <c r="G71" s="490"/>
      <c r="H71" s="490"/>
      <c r="I71" s="490"/>
      <c r="J71" s="490"/>
      <c r="K71" s="490"/>
      <c r="L71" s="490"/>
      <c r="M71"/>
      <c r="N71" s="145"/>
      <c r="S71" s="378"/>
      <c r="T71" s="378"/>
      <c r="U71" s="378"/>
      <c r="V71" s="378"/>
      <c r="W71" s="378"/>
    </row>
    <row r="72" spans="1:239" s="174" customFormat="1" ht="13.5" customHeight="1" x14ac:dyDescent="0.3">
      <c r="A72" s="172" t="s">
        <v>211</v>
      </c>
      <c r="B72" s="349"/>
      <c r="C72" s="349"/>
      <c r="D72" s="349"/>
      <c r="E72" s="349"/>
      <c r="F72" s="349"/>
      <c r="G72" s="349"/>
      <c r="H72" s="349"/>
      <c r="I72" s="349"/>
      <c r="J72" s="349"/>
      <c r="K72" s="349"/>
      <c r="L72" s="349"/>
      <c r="M72"/>
      <c r="N72" s="145"/>
      <c r="S72" s="378"/>
      <c r="T72" s="378"/>
      <c r="U72" s="378"/>
      <c r="V72" s="378"/>
      <c r="W72" s="378"/>
    </row>
    <row r="73" spans="1:239" s="174" customFormat="1" ht="13.5" customHeight="1" x14ac:dyDescent="0.3">
      <c r="A73" s="383" t="s">
        <v>282</v>
      </c>
      <c r="B73" s="349"/>
      <c r="C73" s="349"/>
      <c r="D73" s="349"/>
      <c r="E73" s="349"/>
      <c r="F73" s="349"/>
      <c r="G73" s="349"/>
      <c r="H73" s="349"/>
      <c r="I73" s="349"/>
      <c r="J73" s="349"/>
      <c r="K73" s="349"/>
      <c r="L73" s="349"/>
      <c r="M73"/>
      <c r="N73" s="145"/>
      <c r="S73" s="378"/>
      <c r="T73" s="378"/>
      <c r="U73" s="378"/>
      <c r="V73" s="378"/>
      <c r="W73" s="378"/>
    </row>
    <row r="74" spans="1:239" s="174" customFormat="1" ht="13.5" customHeight="1" x14ac:dyDescent="0.3">
      <c r="A74" s="383"/>
      <c r="B74" s="349"/>
      <c r="C74" s="349"/>
      <c r="D74" s="349"/>
      <c r="E74" s="349"/>
      <c r="F74" s="349"/>
      <c r="G74" s="349"/>
      <c r="H74" s="349"/>
      <c r="I74" s="349"/>
      <c r="J74" s="349"/>
      <c r="K74" s="349"/>
      <c r="L74" s="349"/>
      <c r="M74"/>
      <c r="N74" s="145"/>
      <c r="S74" s="378"/>
      <c r="T74" s="378"/>
      <c r="U74" s="378"/>
      <c r="V74" s="378"/>
      <c r="W74" s="378"/>
    </row>
    <row r="75" spans="1:239" s="175" customFormat="1" ht="45" customHeight="1" x14ac:dyDescent="0.3">
      <c r="A75" s="477" t="s">
        <v>216</v>
      </c>
      <c r="B75" s="491"/>
      <c r="C75" s="491"/>
      <c r="D75" s="491"/>
      <c r="E75" s="491"/>
      <c r="F75" s="491"/>
      <c r="G75" s="491"/>
      <c r="H75" s="491"/>
      <c r="I75" s="491"/>
      <c r="J75" s="491"/>
      <c r="K75" s="491"/>
      <c r="L75" s="146"/>
      <c r="M75" s="146"/>
      <c r="N75" s="146"/>
      <c r="O75" s="146"/>
      <c r="P75" s="146"/>
      <c r="Q75" s="146"/>
      <c r="R75" s="146"/>
      <c r="S75" s="378"/>
      <c r="T75" s="378"/>
      <c r="U75" s="378"/>
      <c r="V75" s="378"/>
      <c r="W75" s="378"/>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6"/>
      <c r="FF75" s="146"/>
      <c r="FG75" s="146"/>
      <c r="FH75" s="146"/>
      <c r="FI75" s="146"/>
      <c r="FJ75" s="146"/>
      <c r="FK75" s="146"/>
      <c r="FL75" s="146"/>
      <c r="FM75" s="146"/>
      <c r="FN75" s="146"/>
      <c r="FO75" s="146"/>
      <c r="FP75" s="146"/>
      <c r="FQ75" s="146"/>
      <c r="FR75" s="146"/>
      <c r="FS75" s="146"/>
      <c r="FT75" s="146"/>
      <c r="FU75" s="146"/>
      <c r="FV75" s="146"/>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row>
    <row r="76" spans="1:239" s="175" customFormat="1" ht="8.25" customHeight="1" x14ac:dyDescent="0.3">
      <c r="B76" s="176"/>
      <c r="K76" s="145"/>
      <c r="L76" s="146"/>
      <c r="M76" s="146"/>
      <c r="N76" s="146"/>
      <c r="O76" s="146"/>
      <c r="P76" s="146"/>
      <c r="Q76" s="146"/>
      <c r="R76" s="146"/>
      <c r="S76" s="378"/>
      <c r="T76" s="378"/>
      <c r="U76" s="378"/>
      <c r="V76" s="378"/>
      <c r="W76" s="378"/>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6"/>
      <c r="FF76" s="146"/>
      <c r="FG76" s="146"/>
      <c r="FH76" s="146"/>
      <c r="FI76" s="146"/>
      <c r="FJ76" s="146"/>
      <c r="FK76" s="146"/>
      <c r="FL76" s="146"/>
      <c r="FM76" s="146"/>
      <c r="FN76" s="146"/>
      <c r="FO76" s="146"/>
      <c r="FP76" s="146"/>
      <c r="FQ76" s="146"/>
      <c r="FR76" s="146"/>
      <c r="FS76" s="146"/>
      <c r="FT76" s="146"/>
      <c r="FU76" s="146"/>
      <c r="FV76" s="146"/>
      <c r="FW76" s="146"/>
      <c r="FX76" s="146"/>
      <c r="FY76" s="146"/>
      <c r="FZ76" s="146"/>
      <c r="GA76" s="146"/>
      <c r="GB76" s="146"/>
      <c r="GC76" s="146"/>
      <c r="GD76" s="146"/>
      <c r="GE76" s="146"/>
      <c r="GF76" s="146"/>
      <c r="GG76" s="146"/>
      <c r="GH76" s="146"/>
      <c r="GI76" s="146"/>
      <c r="GJ76" s="146"/>
      <c r="GK76" s="146"/>
      <c r="GL76" s="146"/>
      <c r="GM76" s="146"/>
      <c r="GN76" s="146"/>
      <c r="GO76" s="146"/>
      <c r="GP76" s="146"/>
      <c r="GQ76" s="146"/>
      <c r="GR76" s="146"/>
      <c r="GS76" s="146"/>
      <c r="GT76" s="146"/>
      <c r="GU76" s="146"/>
      <c r="GV76" s="146"/>
      <c r="GW76" s="146"/>
      <c r="GX76" s="146"/>
      <c r="GY76" s="146"/>
      <c r="GZ76" s="146"/>
      <c r="HA76" s="146"/>
      <c r="HB76" s="146"/>
      <c r="HC76" s="146"/>
      <c r="HD76" s="146"/>
      <c r="HE76" s="146"/>
      <c r="HF76" s="146"/>
      <c r="HG76" s="146"/>
      <c r="HH76" s="146"/>
      <c r="HI76" s="146"/>
      <c r="HJ76" s="146"/>
      <c r="HK76" s="146"/>
      <c r="HL76" s="146"/>
      <c r="HM76" s="146"/>
      <c r="HN76" s="146"/>
      <c r="HO76" s="146"/>
      <c r="HP76" s="146"/>
      <c r="HQ76" s="146"/>
      <c r="HR76" s="146"/>
      <c r="HS76" s="146"/>
      <c r="HT76" s="146"/>
      <c r="HU76" s="146"/>
      <c r="HV76" s="146"/>
      <c r="HW76" s="146"/>
      <c r="HX76" s="146"/>
      <c r="HY76" s="146"/>
      <c r="HZ76" s="146"/>
      <c r="IA76" s="146"/>
      <c r="IB76" s="146"/>
      <c r="IC76" s="146"/>
      <c r="ID76" s="146"/>
      <c r="IE76" s="146"/>
    </row>
    <row r="77" spans="1:239" s="175" customFormat="1" ht="50.4" customHeight="1" x14ac:dyDescent="0.3">
      <c r="A77" s="477" t="s">
        <v>257</v>
      </c>
      <c r="B77" s="491"/>
      <c r="C77" s="491"/>
      <c r="D77" s="491"/>
      <c r="E77" s="491"/>
      <c r="F77" s="491"/>
      <c r="G77" s="491"/>
      <c r="H77" s="491"/>
      <c r="I77" s="491"/>
      <c r="J77" s="491"/>
      <c r="K77" s="182"/>
      <c r="L77" s="146"/>
      <c r="M77" s="146"/>
      <c r="N77" s="146"/>
      <c r="O77" s="146"/>
      <c r="P77" s="146"/>
      <c r="Q77" s="146"/>
      <c r="R77" s="146"/>
      <c r="S77" s="378"/>
      <c r="T77" s="378"/>
      <c r="U77" s="378"/>
      <c r="V77" s="378"/>
      <c r="W77" s="378"/>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c r="FD77" s="146"/>
      <c r="FE77" s="146"/>
      <c r="FF77" s="146"/>
      <c r="FG77" s="146"/>
      <c r="FH77" s="146"/>
      <c r="FI77" s="146"/>
      <c r="FJ77" s="146"/>
      <c r="FK77" s="146"/>
      <c r="FL77" s="146"/>
      <c r="FM77" s="146"/>
      <c r="FN77" s="146"/>
      <c r="FO77" s="146"/>
      <c r="FP77" s="146"/>
      <c r="FQ77" s="146"/>
      <c r="FR77" s="146"/>
      <c r="FS77" s="146"/>
      <c r="FT77" s="146"/>
      <c r="FU77" s="146"/>
      <c r="FV77" s="146"/>
      <c r="FW77" s="146"/>
      <c r="FX77" s="146"/>
      <c r="FY77" s="146"/>
      <c r="FZ77" s="146"/>
      <c r="GA77" s="146"/>
      <c r="GB77" s="146"/>
      <c r="GC77" s="146"/>
      <c r="GD77" s="146"/>
      <c r="GE77" s="146"/>
      <c r="GF77" s="146"/>
      <c r="GG77" s="146"/>
      <c r="GH77" s="146"/>
      <c r="GI77" s="146"/>
      <c r="GJ77" s="146"/>
      <c r="GK77" s="146"/>
      <c r="GL77" s="146"/>
      <c r="GM77" s="146"/>
      <c r="GN77" s="146"/>
      <c r="GO77" s="146"/>
      <c r="GP77" s="146"/>
      <c r="GQ77" s="146"/>
      <c r="GR77" s="146"/>
      <c r="GS77" s="146"/>
      <c r="GT77" s="146"/>
      <c r="GU77" s="146"/>
      <c r="GV77" s="146"/>
      <c r="GW77" s="146"/>
      <c r="GX77" s="146"/>
      <c r="GY77" s="146"/>
      <c r="GZ77" s="146"/>
      <c r="HA77" s="146"/>
      <c r="HB77" s="146"/>
      <c r="HC77" s="146"/>
      <c r="HD77" s="146"/>
      <c r="HE77" s="146"/>
      <c r="HF77" s="146"/>
      <c r="HG77" s="146"/>
      <c r="HH77" s="146"/>
      <c r="HI77" s="146"/>
      <c r="HJ77" s="146"/>
      <c r="HK77" s="146"/>
      <c r="HL77" s="146"/>
      <c r="HM77" s="146"/>
      <c r="HN77" s="146"/>
      <c r="HO77" s="146"/>
      <c r="HP77" s="146"/>
      <c r="HQ77" s="146"/>
      <c r="HR77" s="146"/>
      <c r="HS77" s="146"/>
      <c r="HT77" s="146"/>
      <c r="HU77" s="146"/>
      <c r="HV77" s="146"/>
      <c r="HW77" s="146"/>
      <c r="HX77" s="146"/>
      <c r="HY77" s="146"/>
      <c r="HZ77" s="146"/>
      <c r="IA77" s="146"/>
      <c r="IB77" s="146"/>
      <c r="IC77" s="146"/>
      <c r="ID77" s="146"/>
      <c r="IE77" s="146"/>
    </row>
    <row r="78" spans="1:239" ht="14.4" x14ac:dyDescent="0.3">
      <c r="S78" s="378"/>
      <c r="T78" s="378"/>
      <c r="U78" s="378"/>
      <c r="V78" s="378"/>
      <c r="W78" s="378"/>
    </row>
    <row r="79" spans="1:239" ht="14.4" x14ac:dyDescent="0.3">
      <c r="S79" s="378"/>
      <c r="T79" s="378"/>
      <c r="U79" s="378"/>
      <c r="V79" s="378"/>
      <c r="W79" s="378"/>
    </row>
    <row r="80" spans="1:239" ht="14.4" x14ac:dyDescent="0.3">
      <c r="S80" s="378"/>
      <c r="T80" s="378"/>
      <c r="U80" s="378"/>
      <c r="V80" s="378"/>
      <c r="W80" s="378"/>
    </row>
    <row r="81" spans="19:23" ht="14.4" x14ac:dyDescent="0.3">
      <c r="S81" s="378"/>
      <c r="T81" s="378"/>
      <c r="U81" s="378"/>
      <c r="V81" s="378"/>
      <c r="W81" s="378"/>
    </row>
    <row r="82" spans="19:23" ht="14.4" x14ac:dyDescent="0.3">
      <c r="S82" s="378"/>
      <c r="T82" s="378"/>
      <c r="U82" s="378"/>
      <c r="V82" s="378"/>
      <c r="W82" s="378"/>
    </row>
    <row r="83" spans="19:23" ht="14.4" x14ac:dyDescent="0.3">
      <c r="S83" s="378"/>
      <c r="T83" s="378"/>
      <c r="U83" s="378"/>
      <c r="V83" s="378"/>
      <c r="W83" s="378"/>
    </row>
    <row r="84" spans="19:23" ht="14.4" x14ac:dyDescent="0.3">
      <c r="S84" s="378"/>
      <c r="T84" s="378"/>
      <c r="U84" s="378"/>
      <c r="V84" s="378"/>
      <c r="W84" s="378"/>
    </row>
    <row r="85" spans="19:23" ht="14.4" x14ac:dyDescent="0.3">
      <c r="S85" s="378"/>
      <c r="T85" s="378"/>
      <c r="U85" s="378"/>
      <c r="V85" s="378"/>
      <c r="W85" s="378"/>
    </row>
    <row r="86" spans="19:23" ht="14.4" x14ac:dyDescent="0.3">
      <c r="S86" s="378"/>
      <c r="T86" s="378"/>
      <c r="U86" s="378"/>
      <c r="V86" s="378"/>
      <c r="W86" s="378"/>
    </row>
    <row r="87" spans="19:23" ht="14.4" x14ac:dyDescent="0.3">
      <c r="S87" s="378"/>
      <c r="T87" s="378"/>
      <c r="U87" s="378"/>
      <c r="V87" s="378"/>
      <c r="W87" s="378"/>
    </row>
    <row r="88" spans="19:23" ht="14.4" x14ac:dyDescent="0.3">
      <c r="S88" s="378"/>
      <c r="T88" s="378"/>
      <c r="U88" s="378"/>
      <c r="V88" s="378"/>
      <c r="W88" s="378"/>
    </row>
    <row r="89" spans="19:23" ht="14.4" x14ac:dyDescent="0.3">
      <c r="S89" s="378"/>
      <c r="T89" s="378"/>
      <c r="U89" s="378"/>
      <c r="V89" s="378"/>
      <c r="W89" s="378"/>
    </row>
    <row r="90" spans="19:23" ht="14.4" x14ac:dyDescent="0.3">
      <c r="S90" s="378"/>
      <c r="T90" s="378"/>
      <c r="U90" s="378"/>
      <c r="V90" s="378"/>
      <c r="W90" s="378"/>
    </row>
    <row r="91" spans="19:23" ht="14.4" x14ac:dyDescent="0.3">
      <c r="S91" s="378"/>
      <c r="T91" s="378"/>
      <c r="U91" s="378"/>
      <c r="V91" s="378"/>
      <c r="W91" s="378"/>
    </row>
    <row r="92" spans="19:23" ht="14.4" x14ac:dyDescent="0.3">
      <c r="S92" s="378"/>
      <c r="T92" s="378"/>
      <c r="U92" s="378"/>
      <c r="V92" s="378"/>
      <c r="W92" s="378"/>
    </row>
    <row r="93" spans="19:23" ht="14.4" x14ac:dyDescent="0.3">
      <c r="S93" s="378"/>
      <c r="T93" s="378"/>
      <c r="U93" s="378"/>
      <c r="V93" s="378"/>
      <c r="W93" s="378"/>
    </row>
    <row r="94" spans="19:23" ht="14.4" x14ac:dyDescent="0.3">
      <c r="S94" s="378"/>
      <c r="T94" s="378"/>
      <c r="U94" s="378"/>
      <c r="V94" s="378"/>
      <c r="W94" s="378"/>
    </row>
    <row r="95" spans="19:23" ht="14.4" x14ac:dyDescent="0.3">
      <c r="S95" s="378"/>
      <c r="T95" s="378"/>
      <c r="U95" s="378"/>
      <c r="V95" s="378"/>
      <c r="W95" s="378"/>
    </row>
    <row r="96" spans="19:23" ht="14.4" x14ac:dyDescent="0.3">
      <c r="S96" s="378"/>
      <c r="T96" s="378"/>
      <c r="U96" s="378"/>
      <c r="V96" s="378"/>
      <c r="W96" s="378"/>
    </row>
    <row r="97" spans="19:23" ht="14.4" x14ac:dyDescent="0.3">
      <c r="S97" s="378"/>
      <c r="T97" s="378"/>
      <c r="U97" s="378"/>
      <c r="V97" s="378"/>
      <c r="W97" s="378"/>
    </row>
    <row r="98" spans="19:23" ht="14.4" x14ac:dyDescent="0.3">
      <c r="S98" s="378"/>
      <c r="T98" s="378"/>
      <c r="U98" s="378"/>
      <c r="V98" s="378"/>
      <c r="W98" s="378"/>
    </row>
    <row r="99" spans="19:23" ht="14.4" x14ac:dyDescent="0.3">
      <c r="S99" s="378"/>
      <c r="T99" s="378"/>
      <c r="U99" s="378"/>
      <c r="V99" s="378"/>
      <c r="W99" s="378"/>
    </row>
    <row r="100" spans="19:23" ht="14.4" x14ac:dyDescent="0.3">
      <c r="S100" s="378"/>
      <c r="T100" s="378"/>
      <c r="U100" s="378"/>
      <c r="V100" s="378"/>
      <c r="W100" s="378"/>
    </row>
    <row r="101" spans="19:23" ht="14.4" x14ac:dyDescent="0.3">
      <c r="S101" s="378"/>
      <c r="T101" s="378"/>
      <c r="U101" s="378"/>
      <c r="V101" s="378"/>
      <c r="W101" s="378"/>
    </row>
    <row r="102" spans="19:23" ht="14.4" x14ac:dyDescent="0.3">
      <c r="S102" s="378"/>
      <c r="T102" s="378"/>
      <c r="U102" s="378"/>
      <c r="V102" s="378"/>
      <c r="W102" s="378"/>
    </row>
    <row r="103" spans="19:23" ht="14.4" x14ac:dyDescent="0.3">
      <c r="S103" s="378"/>
      <c r="T103" s="378"/>
      <c r="U103" s="378"/>
      <c r="V103" s="378"/>
      <c r="W103" s="378"/>
    </row>
    <row r="104" spans="19:23" ht="14.4" x14ac:dyDescent="0.3">
      <c r="S104" s="378"/>
      <c r="T104" s="378"/>
      <c r="U104" s="378"/>
      <c r="V104" s="378"/>
      <c r="W104" s="378"/>
    </row>
    <row r="105" spans="19:23" ht="14.4" x14ac:dyDescent="0.3">
      <c r="S105" s="378"/>
      <c r="T105" s="378"/>
      <c r="U105" s="378"/>
      <c r="V105" s="378"/>
      <c r="W105" s="378"/>
    </row>
    <row r="106" spans="19:23" ht="14.4" x14ac:dyDescent="0.3">
      <c r="S106" s="378"/>
      <c r="T106" s="378"/>
      <c r="U106" s="378"/>
      <c r="V106" s="378"/>
      <c r="W106" s="378"/>
    </row>
    <row r="107" spans="19:23" ht="14.4" x14ac:dyDescent="0.3">
      <c r="S107" s="378"/>
      <c r="T107" s="378"/>
      <c r="U107" s="378"/>
      <c r="V107" s="378"/>
      <c r="W107" s="378"/>
    </row>
    <row r="108" spans="19:23" ht="14.4" x14ac:dyDescent="0.3">
      <c r="S108" s="378"/>
      <c r="T108" s="378"/>
      <c r="U108" s="378"/>
      <c r="V108" s="378"/>
      <c r="W108" s="378"/>
    </row>
    <row r="109" spans="19:23" ht="14.4" x14ac:dyDescent="0.3">
      <c r="S109" s="378"/>
      <c r="T109" s="378"/>
      <c r="U109" s="378"/>
      <c r="V109" s="378"/>
      <c r="W109" s="378"/>
    </row>
    <row r="110" spans="19:23" ht="14.4" x14ac:dyDescent="0.3">
      <c r="S110" s="378"/>
      <c r="T110" s="378"/>
      <c r="U110" s="378"/>
      <c r="V110" s="378"/>
      <c r="W110" s="378"/>
    </row>
    <row r="111" spans="19:23" ht="14.4" x14ac:dyDescent="0.3">
      <c r="S111" s="378"/>
      <c r="T111" s="378"/>
      <c r="U111" s="378"/>
      <c r="V111" s="378"/>
      <c r="W111" s="378"/>
    </row>
    <row r="112" spans="19:23" ht="14.4" x14ac:dyDescent="0.3">
      <c r="S112" s="378"/>
      <c r="T112" s="378"/>
      <c r="U112" s="378"/>
      <c r="V112" s="378"/>
      <c r="W112" s="378"/>
    </row>
    <row r="113" spans="19:23" ht="14.4" x14ac:dyDescent="0.3">
      <c r="S113" s="378"/>
      <c r="T113" s="378"/>
      <c r="U113" s="378"/>
      <c r="V113" s="378"/>
      <c r="W113" s="378"/>
    </row>
    <row r="114" spans="19:23" ht="14.4" x14ac:dyDescent="0.3">
      <c r="S114" s="378"/>
      <c r="T114" s="378"/>
      <c r="U114" s="378"/>
      <c r="V114" s="378"/>
      <c r="W114" s="378"/>
    </row>
    <row r="115" spans="19:23" ht="14.4" x14ac:dyDescent="0.3">
      <c r="S115" s="378"/>
      <c r="T115" s="378"/>
      <c r="U115" s="378"/>
      <c r="V115" s="378"/>
      <c r="W115" s="378"/>
    </row>
    <row r="116" spans="19:23" ht="14.4" x14ac:dyDescent="0.3">
      <c r="S116" s="378"/>
      <c r="T116" s="378"/>
      <c r="U116" s="378"/>
      <c r="V116" s="378"/>
      <c r="W116" s="378"/>
    </row>
    <row r="117" spans="19:23" ht="14.4" x14ac:dyDescent="0.3">
      <c r="S117" s="378"/>
      <c r="T117" s="378"/>
      <c r="U117" s="378"/>
      <c r="V117" s="378"/>
      <c r="W117" s="378"/>
    </row>
    <row r="118" spans="19:23" ht="14.4" x14ac:dyDescent="0.3">
      <c r="S118" s="378"/>
      <c r="T118" s="378"/>
      <c r="U118" s="378"/>
      <c r="V118" s="378"/>
      <c r="W118" s="378"/>
    </row>
    <row r="119" spans="19:23" ht="14.4" x14ac:dyDescent="0.3">
      <c r="S119" s="378"/>
      <c r="T119" s="378"/>
      <c r="U119" s="378"/>
      <c r="V119" s="378"/>
      <c r="W119" s="378"/>
    </row>
    <row r="120" spans="19:23" ht="14.4" x14ac:dyDescent="0.3">
      <c r="S120" s="378"/>
      <c r="T120" s="378"/>
      <c r="U120" s="378"/>
      <c r="V120" s="378"/>
      <c r="W120" s="378"/>
    </row>
    <row r="121" spans="19:23" ht="14.4" x14ac:dyDescent="0.3">
      <c r="S121" s="378"/>
      <c r="T121" s="378"/>
      <c r="U121" s="378"/>
      <c r="V121" s="378"/>
      <c r="W121" s="378"/>
    </row>
    <row r="122" spans="19:23" ht="14.4" x14ac:dyDescent="0.3">
      <c r="S122" s="378"/>
      <c r="T122" s="378"/>
      <c r="U122" s="378"/>
      <c r="V122" s="378"/>
      <c r="W122" s="378"/>
    </row>
    <row r="123" spans="19:23" ht="14.4" x14ac:dyDescent="0.3">
      <c r="S123" s="378"/>
      <c r="T123" s="378"/>
      <c r="U123" s="378"/>
      <c r="V123" s="378"/>
      <c r="W123" s="378"/>
    </row>
    <row r="124" spans="19:23" ht="14.4" x14ac:dyDescent="0.3">
      <c r="S124" s="378"/>
      <c r="T124" s="378"/>
      <c r="U124" s="378"/>
      <c r="V124" s="378"/>
      <c r="W124" s="378"/>
    </row>
    <row r="125" spans="19:23" ht="14.4" x14ac:dyDescent="0.3">
      <c r="S125" s="378"/>
      <c r="T125" s="378"/>
      <c r="U125" s="378"/>
      <c r="V125" s="378"/>
      <c r="W125" s="378"/>
    </row>
    <row r="126" spans="19:23" ht="14.4" x14ac:dyDescent="0.3">
      <c r="S126" s="378"/>
      <c r="T126" s="378"/>
      <c r="U126" s="378"/>
      <c r="V126" s="378"/>
      <c r="W126" s="378"/>
    </row>
    <row r="127" spans="19:23" ht="14.4" x14ac:dyDescent="0.3">
      <c r="S127" s="378"/>
      <c r="T127" s="378"/>
      <c r="U127" s="378"/>
      <c r="V127" s="378"/>
      <c r="W127" s="378"/>
    </row>
    <row r="128" spans="19:23" ht="14.4" x14ac:dyDescent="0.3">
      <c r="S128" s="378"/>
      <c r="T128" s="378"/>
      <c r="U128" s="378"/>
      <c r="V128" s="378"/>
      <c r="W128" s="378"/>
    </row>
    <row r="129" spans="19:23" ht="14.4" x14ac:dyDescent="0.3">
      <c r="S129" s="378"/>
      <c r="T129" s="378"/>
      <c r="U129" s="378"/>
      <c r="V129" s="378"/>
      <c r="W129" s="378"/>
    </row>
    <row r="130" spans="19:23" ht="14.4" x14ac:dyDescent="0.3">
      <c r="S130" s="378"/>
      <c r="T130" s="378"/>
      <c r="U130" s="378"/>
      <c r="V130" s="378"/>
      <c r="W130" s="378"/>
    </row>
    <row r="131" spans="19:23" ht="14.4" x14ac:dyDescent="0.3">
      <c r="S131" s="378"/>
      <c r="T131" s="378"/>
      <c r="U131" s="378"/>
      <c r="V131" s="378"/>
      <c r="W131" s="378"/>
    </row>
    <row r="132" spans="19:23" ht="14.4" x14ac:dyDescent="0.3">
      <c r="S132" s="378"/>
      <c r="T132" s="378"/>
      <c r="U132" s="378"/>
      <c r="V132" s="378"/>
      <c r="W132" s="378"/>
    </row>
    <row r="133" spans="19:23" ht="14.4" x14ac:dyDescent="0.3">
      <c r="S133" s="378"/>
      <c r="T133" s="378"/>
      <c r="U133" s="378"/>
      <c r="V133" s="378"/>
      <c r="W133" s="378"/>
    </row>
    <row r="134" spans="19:23" ht="14.4" x14ac:dyDescent="0.3">
      <c r="S134" s="378"/>
      <c r="T134" s="378"/>
      <c r="U134" s="378"/>
      <c r="V134" s="378"/>
      <c r="W134" s="378"/>
    </row>
    <row r="135" spans="19:23" ht="14.4" x14ac:dyDescent="0.3">
      <c r="S135" s="378"/>
      <c r="T135" s="378"/>
      <c r="U135" s="378"/>
      <c r="V135" s="378"/>
      <c r="W135" s="378"/>
    </row>
    <row r="136" spans="19:23" ht="14.4" x14ac:dyDescent="0.3">
      <c r="S136" s="378"/>
      <c r="T136" s="378"/>
      <c r="U136" s="378"/>
      <c r="V136" s="378"/>
      <c r="W136" s="378"/>
    </row>
    <row r="137" spans="19:23" ht="14.4" x14ac:dyDescent="0.3">
      <c r="S137" s="378"/>
      <c r="T137" s="378"/>
      <c r="U137" s="378"/>
      <c r="V137" s="378"/>
      <c r="W137" s="378"/>
    </row>
    <row r="138" spans="19:23" ht="14.4" x14ac:dyDescent="0.3">
      <c r="S138" s="378"/>
      <c r="T138" s="378"/>
      <c r="U138" s="378"/>
      <c r="V138" s="378"/>
      <c r="W138" s="378"/>
    </row>
    <row r="139" spans="19:23" ht="14.4" x14ac:dyDescent="0.3">
      <c r="S139" s="378"/>
      <c r="T139" s="378"/>
      <c r="U139" s="378"/>
      <c r="V139" s="378"/>
      <c r="W139" s="378"/>
    </row>
    <row r="140" spans="19:23" ht="14.4" x14ac:dyDescent="0.3">
      <c r="S140" s="378"/>
      <c r="T140" s="378"/>
      <c r="U140" s="378"/>
      <c r="V140" s="378"/>
      <c r="W140" s="378"/>
    </row>
    <row r="141" spans="19:23" ht="14.4" x14ac:dyDescent="0.3">
      <c r="S141" s="378"/>
      <c r="T141" s="378"/>
      <c r="U141" s="378"/>
      <c r="V141" s="378"/>
      <c r="W141" s="378"/>
    </row>
    <row r="142" spans="19:23" ht="14.4" x14ac:dyDescent="0.3">
      <c r="S142" s="378"/>
      <c r="T142" s="378"/>
      <c r="U142" s="378"/>
      <c r="V142" s="378"/>
      <c r="W142" s="378"/>
    </row>
    <row r="143" spans="19:23" ht="14.4" x14ac:dyDescent="0.3">
      <c r="S143" s="378"/>
      <c r="T143" s="378"/>
      <c r="U143" s="378"/>
      <c r="V143" s="378"/>
      <c r="W143" s="378"/>
    </row>
    <row r="144" spans="19:23" ht="14.4" x14ac:dyDescent="0.3">
      <c r="S144" s="378"/>
      <c r="T144" s="378"/>
      <c r="U144" s="378"/>
      <c r="V144" s="378"/>
      <c r="W144" s="378"/>
    </row>
    <row r="145" spans="19:23" ht="14.4" x14ac:dyDescent="0.3">
      <c r="S145" s="378"/>
      <c r="T145" s="378"/>
      <c r="U145" s="378"/>
      <c r="V145" s="378"/>
      <c r="W145" s="378"/>
    </row>
    <row r="146" spans="19:23" ht="14.4" x14ac:dyDescent="0.3">
      <c r="S146" s="378"/>
      <c r="T146" s="378"/>
      <c r="U146" s="378"/>
      <c r="V146" s="378"/>
      <c r="W146" s="378"/>
    </row>
    <row r="147" spans="19:23" ht="14.4" x14ac:dyDescent="0.3">
      <c r="S147" s="378"/>
      <c r="T147" s="378"/>
      <c r="U147" s="378"/>
      <c r="V147" s="378"/>
      <c r="W147" s="378"/>
    </row>
    <row r="148" spans="19:23" ht="14.4" x14ac:dyDescent="0.3">
      <c r="S148" s="378"/>
      <c r="T148" s="378"/>
      <c r="U148" s="378"/>
      <c r="V148" s="378"/>
      <c r="W148" s="378"/>
    </row>
    <row r="149" spans="19:23" ht="14.4" x14ac:dyDescent="0.3">
      <c r="S149" s="378"/>
      <c r="T149" s="378"/>
      <c r="U149" s="378"/>
      <c r="V149" s="378"/>
      <c r="W149" s="378"/>
    </row>
    <row r="150" spans="19:23" ht="14.4" x14ac:dyDescent="0.3">
      <c r="S150" s="378"/>
      <c r="T150" s="378"/>
      <c r="U150" s="378"/>
      <c r="V150" s="378"/>
      <c r="W150" s="378"/>
    </row>
    <row r="151" spans="19:23" ht="14.4" x14ac:dyDescent="0.3">
      <c r="S151" s="378"/>
      <c r="T151" s="378"/>
      <c r="U151" s="378"/>
      <c r="V151" s="378"/>
      <c r="W151" s="378"/>
    </row>
    <row r="152" spans="19:23" ht="14.4" x14ac:dyDescent="0.3">
      <c r="S152" s="378"/>
      <c r="T152" s="378"/>
      <c r="U152" s="378"/>
      <c r="V152" s="378"/>
      <c r="W152" s="378"/>
    </row>
    <row r="153" spans="19:23" ht="14.4" x14ac:dyDescent="0.3">
      <c r="S153" s="378"/>
      <c r="T153" s="378"/>
      <c r="U153" s="378"/>
      <c r="V153" s="378"/>
      <c r="W153" s="378"/>
    </row>
    <row r="154" spans="19:23" ht="14.4" x14ac:dyDescent="0.3">
      <c r="S154" s="378"/>
      <c r="T154" s="378"/>
      <c r="U154" s="378"/>
      <c r="V154" s="378"/>
      <c r="W154" s="378"/>
    </row>
    <row r="155" spans="19:23" ht="14.4" x14ac:dyDescent="0.3">
      <c r="S155" s="378"/>
      <c r="T155" s="378"/>
      <c r="U155" s="378"/>
      <c r="V155" s="378"/>
      <c r="W155" s="378"/>
    </row>
    <row r="156" spans="19:23" ht="14.4" x14ac:dyDescent="0.3">
      <c r="S156" s="378"/>
      <c r="T156" s="378"/>
      <c r="U156" s="378"/>
      <c r="V156" s="378"/>
      <c r="W156" s="378"/>
    </row>
    <row r="157" spans="19:23" ht="14.4" x14ac:dyDescent="0.3">
      <c r="S157" s="378"/>
      <c r="T157" s="378"/>
      <c r="U157" s="378"/>
      <c r="V157" s="378"/>
      <c r="W157" s="378"/>
    </row>
    <row r="158" spans="19:23" ht="14.4" x14ac:dyDescent="0.3">
      <c r="S158" s="378"/>
      <c r="T158" s="378"/>
      <c r="U158" s="378"/>
      <c r="V158" s="378"/>
      <c r="W158" s="378"/>
    </row>
    <row r="159" spans="19:23" ht="14.4" x14ac:dyDescent="0.3">
      <c r="S159" s="378"/>
      <c r="T159" s="378"/>
      <c r="U159" s="378"/>
      <c r="V159" s="378"/>
      <c r="W159" s="378"/>
    </row>
    <row r="160" spans="19:23" ht="14.4" x14ac:dyDescent="0.3">
      <c r="S160" s="378"/>
      <c r="T160" s="378"/>
      <c r="U160" s="378"/>
      <c r="V160" s="378"/>
      <c r="W160" s="378"/>
    </row>
    <row r="161" spans="19:23" ht="14.4" x14ac:dyDescent="0.3">
      <c r="S161" s="378"/>
      <c r="T161" s="378"/>
      <c r="U161" s="378"/>
      <c r="V161" s="378"/>
      <c r="W161" s="378"/>
    </row>
    <row r="162" spans="19:23" ht="14.4" x14ac:dyDescent="0.3">
      <c r="S162" s="378"/>
      <c r="T162" s="378"/>
      <c r="U162" s="378"/>
      <c r="V162" s="378"/>
      <c r="W162" s="378"/>
    </row>
    <row r="163" spans="19:23" ht="14.4" x14ac:dyDescent="0.3">
      <c r="S163" s="378"/>
      <c r="T163" s="378"/>
      <c r="U163" s="378"/>
      <c r="V163" s="378"/>
      <c r="W163" s="378"/>
    </row>
    <row r="164" spans="19:23" ht="14.4" x14ac:dyDescent="0.3">
      <c r="S164" s="378"/>
      <c r="T164" s="378"/>
      <c r="U164" s="378"/>
      <c r="V164" s="378"/>
      <c r="W164" s="378"/>
    </row>
    <row r="165" spans="19:23" ht="14.4" x14ac:dyDescent="0.3">
      <c r="S165" s="378"/>
      <c r="T165" s="378"/>
      <c r="U165" s="378"/>
      <c r="V165" s="378"/>
      <c r="W165" s="378"/>
    </row>
    <row r="166" spans="19:23" ht="14.4" x14ac:dyDescent="0.3">
      <c r="S166" s="378"/>
      <c r="T166" s="378"/>
      <c r="U166" s="378"/>
      <c r="V166" s="378"/>
      <c r="W166" s="378"/>
    </row>
    <row r="167" spans="19:23" ht="14.4" x14ac:dyDescent="0.3">
      <c r="S167" s="378"/>
      <c r="T167" s="378"/>
      <c r="U167" s="378"/>
      <c r="V167" s="378"/>
      <c r="W167" s="378"/>
    </row>
    <row r="168" spans="19:23" ht="14.4" x14ac:dyDescent="0.3">
      <c r="S168" s="378"/>
      <c r="T168" s="378"/>
      <c r="U168" s="378"/>
      <c r="V168" s="378"/>
      <c r="W168" s="378"/>
    </row>
    <row r="169" spans="19:23" ht="14.4" x14ac:dyDescent="0.3">
      <c r="S169" s="378"/>
      <c r="T169" s="378"/>
      <c r="U169" s="378"/>
      <c r="V169" s="378"/>
      <c r="W169" s="378"/>
    </row>
    <row r="170" spans="19:23" ht="14.4" x14ac:dyDescent="0.3">
      <c r="S170" s="378"/>
      <c r="T170" s="378"/>
      <c r="U170" s="378"/>
      <c r="V170" s="378"/>
      <c r="W170" s="378"/>
    </row>
    <row r="171" spans="19:23" ht="14.4" x14ac:dyDescent="0.3">
      <c r="S171" s="378"/>
      <c r="T171" s="378"/>
      <c r="U171" s="378"/>
      <c r="V171" s="378"/>
      <c r="W171" s="378"/>
    </row>
    <row r="172" spans="19:23" ht="14.4" x14ac:dyDescent="0.3">
      <c r="S172" s="378"/>
      <c r="T172" s="378"/>
      <c r="U172" s="378"/>
      <c r="V172" s="378"/>
      <c r="W172" s="378"/>
    </row>
    <row r="173" spans="19:23" ht="14.4" x14ac:dyDescent="0.3">
      <c r="S173" s="378"/>
      <c r="T173" s="378"/>
      <c r="U173" s="378"/>
      <c r="V173" s="378"/>
      <c r="W173" s="378"/>
    </row>
    <row r="174" spans="19:23" ht="14.4" x14ac:dyDescent="0.3">
      <c r="S174" s="378"/>
      <c r="T174" s="378"/>
      <c r="U174" s="378"/>
      <c r="V174" s="378"/>
      <c r="W174" s="378"/>
    </row>
    <row r="175" spans="19:23" ht="14.4" x14ac:dyDescent="0.3">
      <c r="S175" s="378"/>
      <c r="T175" s="378"/>
      <c r="U175" s="378"/>
      <c r="V175" s="378"/>
      <c r="W175" s="378"/>
    </row>
    <row r="176" spans="19:23" ht="14.4" x14ac:dyDescent="0.3">
      <c r="S176" s="378"/>
      <c r="T176" s="378"/>
      <c r="U176" s="378"/>
      <c r="V176" s="378"/>
      <c r="W176" s="378"/>
    </row>
    <row r="177" spans="19:23" ht="14.4" x14ac:dyDescent="0.3">
      <c r="S177" s="378"/>
      <c r="T177" s="378"/>
      <c r="U177" s="378"/>
      <c r="V177" s="378"/>
      <c r="W177" s="378"/>
    </row>
    <row r="178" spans="19:23" ht="14.4" x14ac:dyDescent="0.3">
      <c r="S178" s="378"/>
      <c r="T178" s="378"/>
      <c r="U178" s="378"/>
      <c r="V178" s="378"/>
      <c r="W178" s="378"/>
    </row>
    <row r="179" spans="19:23" ht="14.4" x14ac:dyDescent="0.3">
      <c r="S179" s="378"/>
      <c r="T179" s="378"/>
      <c r="U179" s="378"/>
      <c r="V179" s="378"/>
      <c r="W179" s="378"/>
    </row>
    <row r="180" spans="19:23" ht="14.4" x14ac:dyDescent="0.3">
      <c r="S180" s="378"/>
      <c r="T180" s="378"/>
      <c r="U180" s="378"/>
      <c r="V180" s="378"/>
      <c r="W180" s="378"/>
    </row>
    <row r="181" spans="19:23" ht="14.4" x14ac:dyDescent="0.3">
      <c r="S181" s="378"/>
      <c r="T181" s="378"/>
      <c r="U181" s="378"/>
      <c r="V181" s="378"/>
      <c r="W181" s="378"/>
    </row>
    <row r="182" spans="19:23" ht="14.4" x14ac:dyDescent="0.3">
      <c r="S182" s="378"/>
      <c r="T182" s="378"/>
      <c r="U182" s="378"/>
      <c r="V182" s="378"/>
      <c r="W182" s="378"/>
    </row>
    <row r="183" spans="19:23" ht="14.4" x14ac:dyDescent="0.3">
      <c r="S183" s="378"/>
      <c r="T183" s="378"/>
      <c r="U183" s="378"/>
      <c r="V183" s="378"/>
      <c r="W183" s="378"/>
    </row>
    <row r="184" spans="19:23" ht="14.4" x14ac:dyDescent="0.3">
      <c r="S184" s="378"/>
      <c r="T184" s="378"/>
      <c r="U184" s="378"/>
      <c r="V184" s="378"/>
      <c r="W184" s="378"/>
    </row>
    <row r="185" spans="19:23" ht="14.4" x14ac:dyDescent="0.3">
      <c r="S185" s="378"/>
      <c r="T185" s="378"/>
      <c r="U185" s="378"/>
      <c r="V185" s="378"/>
      <c r="W185" s="378"/>
    </row>
    <row r="186" spans="19:23" ht="14.4" x14ac:dyDescent="0.3">
      <c r="S186" s="378"/>
      <c r="T186" s="378"/>
      <c r="U186" s="378"/>
      <c r="V186" s="378"/>
      <c r="W186" s="378"/>
    </row>
    <row r="187" spans="19:23" ht="14.4" x14ac:dyDescent="0.3">
      <c r="S187" s="378"/>
      <c r="T187" s="378"/>
      <c r="U187" s="378"/>
      <c r="V187" s="378"/>
      <c r="W187" s="378"/>
    </row>
    <row r="188" spans="19:23" ht="14.4" x14ac:dyDescent="0.3">
      <c r="S188" s="378"/>
      <c r="T188" s="378"/>
      <c r="U188" s="378"/>
      <c r="V188" s="378"/>
      <c r="W188" s="378"/>
    </row>
    <row r="189" spans="19:23" ht="14.4" x14ac:dyDescent="0.3">
      <c r="S189" s="378"/>
      <c r="T189" s="378"/>
      <c r="U189" s="378"/>
      <c r="V189" s="378"/>
      <c r="W189" s="378"/>
    </row>
    <row r="190" spans="19:23" ht="14.4" x14ac:dyDescent="0.3">
      <c r="S190" s="378"/>
      <c r="T190" s="378"/>
      <c r="U190" s="378"/>
      <c r="V190" s="378"/>
      <c r="W190" s="378"/>
    </row>
    <row r="191" spans="19:23" ht="14.4" x14ac:dyDescent="0.3">
      <c r="S191" s="378"/>
      <c r="T191" s="378"/>
      <c r="U191" s="378"/>
      <c r="V191" s="378"/>
      <c r="W191" s="378"/>
    </row>
    <row r="192" spans="19:23" ht="14.4" x14ac:dyDescent="0.3">
      <c r="S192" s="378"/>
      <c r="T192" s="378"/>
      <c r="U192" s="378"/>
      <c r="V192" s="378"/>
      <c r="W192" s="378"/>
    </row>
    <row r="193" spans="19:23" ht="14.4" x14ac:dyDescent="0.3">
      <c r="S193" s="378"/>
      <c r="T193" s="378"/>
      <c r="U193" s="378"/>
      <c r="V193" s="378"/>
      <c r="W193" s="378"/>
    </row>
    <row r="194" spans="19:23" ht="14.4" x14ac:dyDescent="0.3">
      <c r="S194" s="378"/>
      <c r="T194" s="378"/>
      <c r="U194" s="378"/>
      <c r="V194" s="378"/>
      <c r="W194" s="378"/>
    </row>
    <row r="195" spans="19:23" ht="14.4" x14ac:dyDescent="0.3">
      <c r="S195" s="378"/>
      <c r="T195" s="378"/>
      <c r="U195" s="378"/>
      <c r="V195" s="378"/>
      <c r="W195" s="378"/>
    </row>
    <row r="196" spans="19:23" ht="14.4" x14ac:dyDescent="0.3">
      <c r="S196" s="378"/>
      <c r="T196" s="378"/>
      <c r="U196" s="378"/>
      <c r="V196" s="378"/>
      <c r="W196" s="378"/>
    </row>
    <row r="197" spans="19:23" ht="14.4" x14ac:dyDescent="0.3">
      <c r="S197" s="378"/>
      <c r="T197" s="378"/>
      <c r="U197" s="378"/>
      <c r="V197" s="378"/>
      <c r="W197" s="378"/>
    </row>
    <row r="198" spans="19:23" ht="14.4" x14ac:dyDescent="0.3">
      <c r="S198" s="378"/>
      <c r="T198" s="378"/>
      <c r="U198" s="378"/>
      <c r="V198" s="378"/>
      <c r="W198" s="378"/>
    </row>
    <row r="199" spans="19:23" ht="14.4" x14ac:dyDescent="0.3">
      <c r="S199" s="378"/>
      <c r="T199" s="378"/>
      <c r="U199" s="378"/>
      <c r="V199" s="378"/>
      <c r="W199" s="378"/>
    </row>
    <row r="200" spans="19:23" ht="14.4" x14ac:dyDescent="0.3">
      <c r="S200" s="378"/>
      <c r="T200" s="378"/>
      <c r="U200" s="378"/>
      <c r="V200" s="378"/>
      <c r="W200" s="378"/>
    </row>
    <row r="201" spans="19:23" ht="14.4" x14ac:dyDescent="0.3">
      <c r="S201" s="378"/>
      <c r="T201" s="378"/>
      <c r="U201" s="378"/>
      <c r="V201" s="378"/>
      <c r="W201" s="378"/>
    </row>
    <row r="202" spans="19:23" ht="14.4" x14ac:dyDescent="0.3">
      <c r="S202" s="378"/>
      <c r="T202" s="378"/>
      <c r="U202" s="378"/>
      <c r="V202" s="378"/>
      <c r="W202" s="378"/>
    </row>
    <row r="203" spans="19:23" ht="14.4" x14ac:dyDescent="0.3">
      <c r="S203" s="378"/>
      <c r="T203" s="378"/>
      <c r="U203" s="378"/>
      <c r="V203" s="378"/>
      <c r="W203" s="378"/>
    </row>
    <row r="204" spans="19:23" ht="14.4" x14ac:dyDescent="0.3">
      <c r="S204" s="378"/>
      <c r="T204" s="378"/>
      <c r="U204" s="378"/>
      <c r="V204" s="378"/>
      <c r="W204" s="378"/>
    </row>
    <row r="205" spans="19:23" ht="14.4" x14ac:dyDescent="0.3">
      <c r="S205" s="378"/>
      <c r="T205" s="378"/>
      <c r="U205" s="378"/>
      <c r="V205" s="378"/>
      <c r="W205" s="378"/>
    </row>
    <row r="206" spans="19:23" ht="14.4" x14ac:dyDescent="0.3">
      <c r="S206" s="378"/>
      <c r="T206" s="378"/>
      <c r="U206" s="378"/>
      <c r="V206" s="378"/>
      <c r="W206" s="378"/>
    </row>
    <row r="207" spans="19:23" ht="14.4" x14ac:dyDescent="0.3">
      <c r="S207" s="378"/>
      <c r="T207" s="378"/>
      <c r="U207" s="378"/>
      <c r="V207" s="378"/>
      <c r="W207" s="378"/>
    </row>
    <row r="208" spans="19:23" ht="14.4" x14ac:dyDescent="0.3">
      <c r="S208" s="378"/>
      <c r="T208" s="378"/>
      <c r="U208" s="378"/>
      <c r="V208" s="378"/>
      <c r="W208" s="378"/>
    </row>
    <row r="209" spans="19:23" ht="14.4" x14ac:dyDescent="0.3">
      <c r="S209" s="378"/>
      <c r="T209" s="378"/>
      <c r="U209" s="378"/>
      <c r="V209" s="378"/>
      <c r="W209" s="378"/>
    </row>
    <row r="210" spans="19:23" ht="14.4" x14ac:dyDescent="0.3">
      <c r="S210" s="378"/>
      <c r="T210" s="378"/>
      <c r="U210" s="378"/>
      <c r="V210" s="378"/>
      <c r="W210" s="378"/>
    </row>
    <row r="211" spans="19:23" ht="14.4" x14ac:dyDescent="0.3">
      <c r="S211" s="378"/>
      <c r="T211" s="378"/>
      <c r="U211" s="378"/>
      <c r="V211" s="378"/>
      <c r="W211" s="378"/>
    </row>
    <row r="212" spans="19:23" ht="14.4" x14ac:dyDescent="0.3">
      <c r="S212" s="378"/>
      <c r="T212" s="378"/>
      <c r="U212" s="378"/>
      <c r="V212" s="378"/>
      <c r="W212" s="378"/>
    </row>
    <row r="213" spans="19:23" ht="14.4" x14ac:dyDescent="0.3">
      <c r="S213" s="378"/>
      <c r="T213" s="378"/>
      <c r="U213" s="378"/>
      <c r="V213" s="378"/>
      <c r="W213" s="378"/>
    </row>
    <row r="214" spans="19:23" ht="14.4" x14ac:dyDescent="0.3">
      <c r="S214" s="378"/>
      <c r="T214" s="378"/>
      <c r="U214" s="378"/>
      <c r="V214" s="378"/>
      <c r="W214" s="378"/>
    </row>
    <row r="215" spans="19:23" ht="14.4" x14ac:dyDescent="0.3">
      <c r="S215" s="378"/>
      <c r="T215" s="378"/>
      <c r="U215" s="378"/>
      <c r="V215" s="378"/>
      <c r="W215" s="378"/>
    </row>
    <row r="216" spans="19:23" ht="14.4" x14ac:dyDescent="0.3">
      <c r="S216" s="378"/>
      <c r="T216" s="378"/>
      <c r="U216" s="378"/>
      <c r="V216" s="378"/>
      <c r="W216" s="378"/>
    </row>
    <row r="217" spans="19:23" ht="14.4" x14ac:dyDescent="0.3">
      <c r="S217" s="378"/>
      <c r="T217" s="378"/>
      <c r="U217" s="378"/>
      <c r="V217" s="378"/>
      <c r="W217" s="378"/>
    </row>
    <row r="218" spans="19:23" ht="14.4" x14ac:dyDescent="0.3">
      <c r="S218" s="378"/>
      <c r="T218" s="378"/>
      <c r="U218" s="378"/>
      <c r="V218" s="378"/>
      <c r="W218" s="378"/>
    </row>
    <row r="219" spans="19:23" ht="14.4" x14ac:dyDescent="0.3">
      <c r="S219" s="378"/>
      <c r="T219" s="378"/>
      <c r="U219" s="378"/>
      <c r="V219" s="378"/>
      <c r="W219" s="378"/>
    </row>
    <row r="220" spans="19:23" ht="14.4" x14ac:dyDescent="0.3">
      <c r="S220" s="378"/>
      <c r="T220" s="378"/>
      <c r="U220" s="378"/>
      <c r="V220" s="378"/>
      <c r="W220" s="378"/>
    </row>
    <row r="221" spans="19:23" ht="14.4" x14ac:dyDescent="0.3">
      <c r="S221" s="378"/>
      <c r="T221" s="378"/>
      <c r="U221" s="378"/>
      <c r="V221" s="378"/>
      <c r="W221" s="378"/>
    </row>
    <row r="222" spans="19:23" ht="14.4" x14ac:dyDescent="0.3">
      <c r="S222" s="378"/>
      <c r="T222" s="378"/>
      <c r="U222" s="378"/>
      <c r="V222" s="378"/>
      <c r="W222" s="378"/>
    </row>
    <row r="223" spans="19:23" ht="14.4" x14ac:dyDescent="0.3">
      <c r="S223" s="378"/>
      <c r="T223" s="378"/>
      <c r="U223" s="378"/>
      <c r="V223" s="378"/>
      <c r="W223" s="378"/>
    </row>
    <row r="224" spans="19:23" ht="14.4" x14ac:dyDescent="0.3">
      <c r="S224" s="378"/>
      <c r="T224" s="378"/>
      <c r="U224" s="378"/>
      <c r="V224" s="378"/>
      <c r="W224" s="378"/>
    </row>
    <row r="225" spans="19:23" ht="14.4" x14ac:dyDescent="0.3">
      <c r="S225" s="378"/>
      <c r="T225" s="378"/>
      <c r="U225" s="378"/>
      <c r="V225" s="378"/>
      <c r="W225" s="378"/>
    </row>
    <row r="226" spans="19:23" ht="14.4" x14ac:dyDescent="0.3">
      <c r="S226" s="378"/>
      <c r="T226" s="378"/>
      <c r="U226" s="378"/>
      <c r="V226" s="378"/>
      <c r="W226" s="378"/>
    </row>
    <row r="227" spans="19:23" ht="14.4" x14ac:dyDescent="0.3">
      <c r="S227" s="378"/>
      <c r="T227" s="378"/>
      <c r="U227" s="378"/>
      <c r="V227" s="378"/>
      <c r="W227" s="378"/>
    </row>
    <row r="228" spans="19:23" ht="14.4" x14ac:dyDescent="0.3">
      <c r="S228" s="378"/>
      <c r="T228" s="378"/>
      <c r="U228" s="378"/>
      <c r="V228" s="378"/>
      <c r="W228" s="378"/>
    </row>
    <row r="229" spans="19:23" ht="14.4" x14ac:dyDescent="0.3">
      <c r="S229" s="378"/>
      <c r="T229" s="378"/>
      <c r="U229" s="378"/>
      <c r="V229" s="378"/>
      <c r="W229" s="378"/>
    </row>
    <row r="230" spans="19:23" ht="14.4" x14ac:dyDescent="0.3">
      <c r="S230" s="378"/>
      <c r="T230" s="378"/>
      <c r="U230" s="378"/>
      <c r="V230" s="378"/>
      <c r="W230" s="378"/>
    </row>
    <row r="231" spans="19:23" ht="14.4" x14ac:dyDescent="0.3">
      <c r="S231" s="378"/>
      <c r="T231" s="378"/>
      <c r="U231" s="378"/>
      <c r="V231" s="378"/>
      <c r="W231" s="378"/>
    </row>
    <row r="232" spans="19:23" ht="14.4" x14ac:dyDescent="0.3">
      <c r="S232" s="378"/>
      <c r="T232" s="378"/>
      <c r="U232" s="378"/>
      <c r="V232" s="378"/>
      <c r="W232" s="378"/>
    </row>
    <row r="233" spans="19:23" ht="14.4" x14ac:dyDescent="0.3">
      <c r="S233" s="378"/>
      <c r="T233" s="378"/>
      <c r="U233" s="378"/>
      <c r="V233" s="378"/>
      <c r="W233" s="378"/>
    </row>
    <row r="234" spans="19:23" ht="14.4" x14ac:dyDescent="0.3">
      <c r="S234" s="378"/>
      <c r="T234" s="378"/>
      <c r="U234" s="378"/>
      <c r="V234" s="378"/>
      <c r="W234" s="378"/>
    </row>
    <row r="235" spans="19:23" ht="14.4" x14ac:dyDescent="0.3">
      <c r="S235" s="378"/>
      <c r="T235" s="378"/>
      <c r="U235" s="378"/>
      <c r="V235" s="378"/>
      <c r="W235" s="378"/>
    </row>
    <row r="236" spans="19:23" ht="14.4" x14ac:dyDescent="0.3">
      <c r="S236" s="378"/>
      <c r="T236" s="378"/>
      <c r="U236" s="378"/>
      <c r="V236" s="378"/>
      <c r="W236" s="378"/>
    </row>
    <row r="237" spans="19:23" ht="14.4" x14ac:dyDescent="0.3">
      <c r="S237" s="378"/>
      <c r="T237" s="378"/>
      <c r="U237" s="378"/>
      <c r="V237" s="378"/>
      <c r="W237" s="378"/>
    </row>
    <row r="238" spans="19:23" ht="14.4" x14ac:dyDescent="0.3">
      <c r="S238" s="378"/>
      <c r="T238" s="378"/>
      <c r="U238" s="378"/>
      <c r="V238" s="378"/>
      <c r="W238" s="378"/>
    </row>
    <row r="239" spans="19:23" ht="14.4" x14ac:dyDescent="0.3">
      <c r="S239" s="378"/>
      <c r="T239" s="378"/>
      <c r="U239" s="378"/>
      <c r="V239" s="378"/>
      <c r="W239" s="378"/>
    </row>
    <row r="240" spans="19:23" ht="14.4" x14ac:dyDescent="0.3">
      <c r="S240" s="378"/>
      <c r="T240" s="378"/>
      <c r="U240" s="378"/>
      <c r="V240" s="378"/>
      <c r="W240" s="378"/>
    </row>
    <row r="241" spans="19:23" ht="14.4" x14ac:dyDescent="0.3">
      <c r="S241" s="378"/>
      <c r="T241" s="378"/>
      <c r="U241" s="378"/>
      <c r="V241" s="378"/>
      <c r="W241" s="378"/>
    </row>
    <row r="242" spans="19:23" ht="14.4" x14ac:dyDescent="0.3">
      <c r="S242" s="378"/>
      <c r="T242" s="378"/>
      <c r="U242" s="378"/>
      <c r="V242" s="378"/>
      <c r="W242" s="378"/>
    </row>
    <row r="243" spans="19:23" ht="14.4" x14ac:dyDescent="0.3">
      <c r="S243" s="378"/>
      <c r="T243" s="378"/>
      <c r="U243" s="378"/>
      <c r="V243" s="378"/>
      <c r="W243" s="378"/>
    </row>
    <row r="244" spans="19:23" ht="14.4" x14ac:dyDescent="0.3">
      <c r="S244" s="378"/>
      <c r="T244" s="378"/>
      <c r="U244" s="378"/>
      <c r="V244" s="378"/>
      <c r="W244" s="378"/>
    </row>
    <row r="245" spans="19:23" ht="14.4" x14ac:dyDescent="0.3">
      <c r="S245" s="378"/>
      <c r="T245" s="378"/>
      <c r="U245" s="378"/>
      <c r="V245" s="378"/>
      <c r="W245" s="378"/>
    </row>
    <row r="246" spans="19:23" ht="14.4" x14ac:dyDescent="0.3">
      <c r="S246" s="378"/>
      <c r="T246" s="378"/>
      <c r="U246" s="378"/>
      <c r="V246" s="378"/>
      <c r="W246" s="378"/>
    </row>
    <row r="247" spans="19:23" ht="14.4" x14ac:dyDescent="0.3">
      <c r="S247" s="378"/>
      <c r="T247" s="378"/>
      <c r="U247" s="378"/>
      <c r="V247" s="378"/>
      <c r="W247" s="378"/>
    </row>
    <row r="248" spans="19:23" ht="14.4" x14ac:dyDescent="0.3">
      <c r="S248" s="378"/>
      <c r="T248" s="378"/>
      <c r="U248" s="378"/>
      <c r="V248" s="378"/>
      <c r="W248" s="378"/>
    </row>
    <row r="249" spans="19:23" ht="14.4" x14ac:dyDescent="0.3">
      <c r="S249" s="378"/>
      <c r="T249" s="378"/>
      <c r="U249" s="378"/>
      <c r="V249" s="378"/>
      <c r="W249" s="378"/>
    </row>
    <row r="250" spans="19:23" ht="14.4" x14ac:dyDescent="0.3">
      <c r="S250" s="378"/>
      <c r="T250" s="378"/>
      <c r="U250" s="378"/>
      <c r="V250" s="378"/>
      <c r="W250" s="378"/>
    </row>
    <row r="251" spans="19:23" ht="14.4" x14ac:dyDescent="0.3">
      <c r="S251" s="378"/>
      <c r="T251" s="378"/>
      <c r="U251" s="378"/>
      <c r="V251" s="378"/>
      <c r="W251" s="378"/>
    </row>
    <row r="252" spans="19:23" ht="14.4" x14ac:dyDescent="0.3">
      <c r="S252" s="378"/>
      <c r="T252" s="378"/>
      <c r="U252" s="378"/>
      <c r="V252" s="378"/>
      <c r="W252" s="378"/>
    </row>
    <row r="253" spans="19:23" ht="14.4" x14ac:dyDescent="0.3">
      <c r="S253" s="378"/>
      <c r="T253" s="378"/>
      <c r="U253" s="378"/>
      <c r="V253" s="378"/>
      <c r="W253" s="378"/>
    </row>
    <row r="254" spans="19:23" ht="14.4" x14ac:dyDescent="0.3">
      <c r="S254" s="378"/>
      <c r="T254" s="378"/>
      <c r="U254" s="378"/>
      <c r="V254" s="378"/>
      <c r="W254" s="378"/>
    </row>
  </sheetData>
  <mergeCells count="3">
    <mergeCell ref="B71:L71"/>
    <mergeCell ref="A75:K75"/>
    <mergeCell ref="A77:J77"/>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L81"/>
  <sheetViews>
    <sheetView zoomScaleNormal="100" workbookViewId="0">
      <pane ySplit="3" topLeftCell="A68" activePane="bottomLeft" state="frozen"/>
      <selection pane="bottomLeft" activeCell="M78" sqref="M78"/>
    </sheetView>
  </sheetViews>
  <sheetFormatPr defaultRowHeight="13.8" x14ac:dyDescent="0.3"/>
  <cols>
    <col min="1" max="1" width="1.88671875" style="142" customWidth="1"/>
    <col min="2" max="2" width="7" style="142" customWidth="1"/>
    <col min="3" max="3" width="10.88671875" style="143" customWidth="1"/>
    <col min="4" max="4" width="10" style="143" customWidth="1"/>
    <col min="5" max="5" width="8.33203125" style="143" customWidth="1"/>
    <col min="6" max="6" width="12.44140625" style="143" customWidth="1"/>
    <col min="7" max="7" width="11.5546875" style="143" customWidth="1"/>
    <col min="8" max="8" width="10.6640625" style="143" customWidth="1"/>
    <col min="9" max="9" width="10.109375" style="143" customWidth="1"/>
    <col min="10" max="10" width="2.109375" style="142" customWidth="1"/>
    <col min="11" max="19" width="9.109375" style="142"/>
    <col min="20" max="20" width="11.109375" style="142" customWidth="1"/>
    <col min="21" max="254" width="9.109375" style="142"/>
    <col min="255" max="255" width="1.88671875" style="142" customWidth="1"/>
    <col min="256" max="256" width="7" style="142" customWidth="1"/>
    <col min="257" max="257" width="10.88671875" style="142" customWidth="1"/>
    <col min="258" max="258" width="10" style="142" customWidth="1"/>
    <col min="259" max="259" width="8.33203125" style="142" customWidth="1"/>
    <col min="260" max="260" width="6.6640625" style="142" customWidth="1"/>
    <col min="261" max="261" width="11.5546875" style="142" customWidth="1"/>
    <col min="262" max="262" width="10.6640625" style="142" customWidth="1"/>
    <col min="263" max="263" width="10.109375" style="142" customWidth="1"/>
    <col min="264" max="264" width="2.109375" style="142" customWidth="1"/>
    <col min="265" max="265" width="8.44140625" style="142" customWidth="1"/>
    <col min="266" max="510" width="9.109375" style="142"/>
    <col min="511" max="511" width="1.88671875" style="142" customWidth="1"/>
    <col min="512" max="512" width="7" style="142" customWidth="1"/>
    <col min="513" max="513" width="10.88671875" style="142" customWidth="1"/>
    <col min="514" max="514" width="10" style="142" customWidth="1"/>
    <col min="515" max="515" width="8.33203125" style="142" customWidth="1"/>
    <col min="516" max="516" width="6.6640625" style="142" customWidth="1"/>
    <col min="517" max="517" width="11.5546875" style="142" customWidth="1"/>
    <col min="518" max="518" width="10.6640625" style="142" customWidth="1"/>
    <col min="519" max="519" width="10.109375" style="142" customWidth="1"/>
    <col min="520" max="520" width="2.109375" style="142" customWidth="1"/>
    <col min="521" max="521" width="8.44140625" style="142" customWidth="1"/>
    <col min="522" max="766" width="9.109375" style="142"/>
    <col min="767" max="767" width="1.88671875" style="142" customWidth="1"/>
    <col min="768" max="768" width="7" style="142" customWidth="1"/>
    <col min="769" max="769" width="10.88671875" style="142" customWidth="1"/>
    <col min="770" max="770" width="10" style="142" customWidth="1"/>
    <col min="771" max="771" width="8.33203125" style="142" customWidth="1"/>
    <col min="772" max="772" width="6.6640625" style="142" customWidth="1"/>
    <col min="773" max="773" width="11.5546875" style="142" customWidth="1"/>
    <col min="774" max="774" width="10.6640625" style="142" customWidth="1"/>
    <col min="775" max="775" width="10.109375" style="142" customWidth="1"/>
    <col min="776" max="776" width="2.109375" style="142" customWidth="1"/>
    <col min="777" max="777" width="8.44140625" style="142" customWidth="1"/>
    <col min="778" max="1022" width="9.109375" style="142"/>
    <col min="1023" max="1023" width="1.88671875" style="142" customWidth="1"/>
    <col min="1024" max="1024" width="7" style="142" customWidth="1"/>
    <col min="1025" max="1025" width="10.88671875" style="142" customWidth="1"/>
    <col min="1026" max="1026" width="10" style="142" customWidth="1"/>
    <col min="1027" max="1027" width="8.33203125" style="142" customWidth="1"/>
    <col min="1028" max="1028" width="6.6640625" style="142" customWidth="1"/>
    <col min="1029" max="1029" width="11.5546875" style="142" customWidth="1"/>
    <col min="1030" max="1030" width="10.6640625" style="142" customWidth="1"/>
    <col min="1031" max="1031" width="10.109375" style="142" customWidth="1"/>
    <col min="1032" max="1032" width="2.109375" style="142" customWidth="1"/>
    <col min="1033" max="1033" width="8.44140625" style="142" customWidth="1"/>
    <col min="1034" max="1278" width="9.109375" style="142"/>
    <col min="1279" max="1279" width="1.88671875" style="142" customWidth="1"/>
    <col min="1280" max="1280" width="7" style="142" customWidth="1"/>
    <col min="1281" max="1281" width="10.88671875" style="142" customWidth="1"/>
    <col min="1282" max="1282" width="10" style="142" customWidth="1"/>
    <col min="1283" max="1283" width="8.33203125" style="142" customWidth="1"/>
    <col min="1284" max="1284" width="6.6640625" style="142" customWidth="1"/>
    <col min="1285" max="1285" width="11.5546875" style="142" customWidth="1"/>
    <col min="1286" max="1286" width="10.6640625" style="142" customWidth="1"/>
    <col min="1287" max="1287" width="10.109375" style="142" customWidth="1"/>
    <col min="1288" max="1288" width="2.109375" style="142" customWidth="1"/>
    <col min="1289" max="1289" width="8.44140625" style="142" customWidth="1"/>
    <col min="1290" max="1534" width="9.109375" style="142"/>
    <col min="1535" max="1535" width="1.88671875" style="142" customWidth="1"/>
    <col min="1536" max="1536" width="7" style="142" customWidth="1"/>
    <col min="1537" max="1537" width="10.88671875" style="142" customWidth="1"/>
    <col min="1538" max="1538" width="10" style="142" customWidth="1"/>
    <col min="1539" max="1539" width="8.33203125" style="142" customWidth="1"/>
    <col min="1540" max="1540" width="6.6640625" style="142" customWidth="1"/>
    <col min="1541" max="1541" width="11.5546875" style="142" customWidth="1"/>
    <col min="1542" max="1542" width="10.6640625" style="142" customWidth="1"/>
    <col min="1543" max="1543" width="10.109375" style="142" customWidth="1"/>
    <col min="1544" max="1544" width="2.109375" style="142" customWidth="1"/>
    <col min="1545" max="1545" width="8.44140625" style="142" customWidth="1"/>
    <col min="1546" max="1790" width="9.109375" style="142"/>
    <col min="1791" max="1791" width="1.88671875" style="142" customWidth="1"/>
    <col min="1792" max="1792" width="7" style="142" customWidth="1"/>
    <col min="1793" max="1793" width="10.88671875" style="142" customWidth="1"/>
    <col min="1794" max="1794" width="10" style="142" customWidth="1"/>
    <col min="1795" max="1795" width="8.33203125" style="142" customWidth="1"/>
    <col min="1796" max="1796" width="6.6640625" style="142" customWidth="1"/>
    <col min="1797" max="1797" width="11.5546875" style="142" customWidth="1"/>
    <col min="1798" max="1798" width="10.6640625" style="142" customWidth="1"/>
    <col min="1799" max="1799" width="10.109375" style="142" customWidth="1"/>
    <col min="1800" max="1800" width="2.109375" style="142" customWidth="1"/>
    <col min="1801" max="1801" width="8.44140625" style="142" customWidth="1"/>
    <col min="1802" max="2046" width="9.109375" style="142"/>
    <col min="2047" max="2047" width="1.88671875" style="142" customWidth="1"/>
    <col min="2048" max="2048" width="7" style="142" customWidth="1"/>
    <col min="2049" max="2049" width="10.88671875" style="142" customWidth="1"/>
    <col min="2050" max="2050" width="10" style="142" customWidth="1"/>
    <col min="2051" max="2051" width="8.33203125" style="142" customWidth="1"/>
    <col min="2052" max="2052" width="6.6640625" style="142" customWidth="1"/>
    <col min="2053" max="2053" width="11.5546875" style="142" customWidth="1"/>
    <col min="2054" max="2054" width="10.6640625" style="142" customWidth="1"/>
    <col min="2055" max="2055" width="10.109375" style="142" customWidth="1"/>
    <col min="2056" max="2056" width="2.109375" style="142" customWidth="1"/>
    <col min="2057" max="2057" width="8.44140625" style="142" customWidth="1"/>
    <col min="2058" max="2302" width="9.109375" style="142"/>
    <col min="2303" max="2303" width="1.88671875" style="142" customWidth="1"/>
    <col min="2304" max="2304" width="7" style="142" customWidth="1"/>
    <col min="2305" max="2305" width="10.88671875" style="142" customWidth="1"/>
    <col min="2306" max="2306" width="10" style="142" customWidth="1"/>
    <col min="2307" max="2307" width="8.33203125" style="142" customWidth="1"/>
    <col min="2308" max="2308" width="6.6640625" style="142" customWidth="1"/>
    <col min="2309" max="2309" width="11.5546875" style="142" customWidth="1"/>
    <col min="2310" max="2310" width="10.6640625" style="142" customWidth="1"/>
    <col min="2311" max="2311" width="10.109375" style="142" customWidth="1"/>
    <col min="2312" max="2312" width="2.109375" style="142" customWidth="1"/>
    <col min="2313" max="2313" width="8.44140625" style="142" customWidth="1"/>
    <col min="2314" max="2558" width="9.109375" style="142"/>
    <col min="2559" max="2559" width="1.88671875" style="142" customWidth="1"/>
    <col min="2560" max="2560" width="7" style="142" customWidth="1"/>
    <col min="2561" max="2561" width="10.88671875" style="142" customWidth="1"/>
    <col min="2562" max="2562" width="10" style="142" customWidth="1"/>
    <col min="2563" max="2563" width="8.33203125" style="142" customWidth="1"/>
    <col min="2564" max="2564" width="6.6640625" style="142" customWidth="1"/>
    <col min="2565" max="2565" width="11.5546875" style="142" customWidth="1"/>
    <col min="2566" max="2566" width="10.6640625" style="142" customWidth="1"/>
    <col min="2567" max="2567" width="10.109375" style="142" customWidth="1"/>
    <col min="2568" max="2568" width="2.109375" style="142" customWidth="1"/>
    <col min="2569" max="2569" width="8.44140625" style="142" customWidth="1"/>
    <col min="2570" max="2814" width="9.109375" style="142"/>
    <col min="2815" max="2815" width="1.88671875" style="142" customWidth="1"/>
    <col min="2816" max="2816" width="7" style="142" customWidth="1"/>
    <col min="2817" max="2817" width="10.88671875" style="142" customWidth="1"/>
    <col min="2818" max="2818" width="10" style="142" customWidth="1"/>
    <col min="2819" max="2819" width="8.33203125" style="142" customWidth="1"/>
    <col min="2820" max="2820" width="6.6640625" style="142" customWidth="1"/>
    <col min="2821" max="2821" width="11.5546875" style="142" customWidth="1"/>
    <col min="2822" max="2822" width="10.6640625" style="142" customWidth="1"/>
    <col min="2823" max="2823" width="10.109375" style="142" customWidth="1"/>
    <col min="2824" max="2824" width="2.109375" style="142" customWidth="1"/>
    <col min="2825" max="2825" width="8.44140625" style="142" customWidth="1"/>
    <col min="2826" max="3070" width="9.109375" style="142"/>
    <col min="3071" max="3071" width="1.88671875" style="142" customWidth="1"/>
    <col min="3072" max="3072" width="7" style="142" customWidth="1"/>
    <col min="3073" max="3073" width="10.88671875" style="142" customWidth="1"/>
    <col min="3074" max="3074" width="10" style="142" customWidth="1"/>
    <col min="3075" max="3075" width="8.33203125" style="142" customWidth="1"/>
    <col min="3076" max="3076" width="6.6640625" style="142" customWidth="1"/>
    <col min="3077" max="3077" width="11.5546875" style="142" customWidth="1"/>
    <col min="3078" max="3078" width="10.6640625" style="142" customWidth="1"/>
    <col min="3079" max="3079" width="10.109375" style="142" customWidth="1"/>
    <col min="3080" max="3080" width="2.109375" style="142" customWidth="1"/>
    <col min="3081" max="3081" width="8.44140625" style="142" customWidth="1"/>
    <col min="3082" max="3326" width="9.109375" style="142"/>
    <col min="3327" max="3327" width="1.88671875" style="142" customWidth="1"/>
    <col min="3328" max="3328" width="7" style="142" customWidth="1"/>
    <col min="3329" max="3329" width="10.88671875" style="142" customWidth="1"/>
    <col min="3330" max="3330" width="10" style="142" customWidth="1"/>
    <col min="3331" max="3331" width="8.33203125" style="142" customWidth="1"/>
    <col min="3332" max="3332" width="6.6640625" style="142" customWidth="1"/>
    <col min="3333" max="3333" width="11.5546875" style="142" customWidth="1"/>
    <col min="3334" max="3334" width="10.6640625" style="142" customWidth="1"/>
    <col min="3335" max="3335" width="10.109375" style="142" customWidth="1"/>
    <col min="3336" max="3336" width="2.109375" style="142" customWidth="1"/>
    <col min="3337" max="3337" width="8.44140625" style="142" customWidth="1"/>
    <col min="3338" max="3582" width="9.109375" style="142"/>
    <col min="3583" max="3583" width="1.88671875" style="142" customWidth="1"/>
    <col min="3584" max="3584" width="7" style="142" customWidth="1"/>
    <col min="3585" max="3585" width="10.88671875" style="142" customWidth="1"/>
    <col min="3586" max="3586" width="10" style="142" customWidth="1"/>
    <col min="3587" max="3587" width="8.33203125" style="142" customWidth="1"/>
    <col min="3588" max="3588" width="6.6640625" style="142" customWidth="1"/>
    <col min="3589" max="3589" width="11.5546875" style="142" customWidth="1"/>
    <col min="3590" max="3590" width="10.6640625" style="142" customWidth="1"/>
    <col min="3591" max="3591" width="10.109375" style="142" customWidth="1"/>
    <col min="3592" max="3592" width="2.109375" style="142" customWidth="1"/>
    <col min="3593" max="3593" width="8.44140625" style="142" customWidth="1"/>
    <col min="3594" max="3838" width="9.109375" style="142"/>
    <col min="3839" max="3839" width="1.88671875" style="142" customWidth="1"/>
    <col min="3840" max="3840" width="7" style="142" customWidth="1"/>
    <col min="3841" max="3841" width="10.88671875" style="142" customWidth="1"/>
    <col min="3842" max="3842" width="10" style="142" customWidth="1"/>
    <col min="3843" max="3843" width="8.33203125" style="142" customWidth="1"/>
    <col min="3844" max="3844" width="6.6640625" style="142" customWidth="1"/>
    <col min="3845" max="3845" width="11.5546875" style="142" customWidth="1"/>
    <col min="3846" max="3846" width="10.6640625" style="142" customWidth="1"/>
    <col min="3847" max="3847" width="10.109375" style="142" customWidth="1"/>
    <col min="3848" max="3848" width="2.109375" style="142" customWidth="1"/>
    <col min="3849" max="3849" width="8.44140625" style="142" customWidth="1"/>
    <col min="3850" max="4094" width="9.109375" style="142"/>
    <col min="4095" max="4095" width="1.88671875" style="142" customWidth="1"/>
    <col min="4096" max="4096" width="7" style="142" customWidth="1"/>
    <col min="4097" max="4097" width="10.88671875" style="142" customWidth="1"/>
    <col min="4098" max="4098" width="10" style="142" customWidth="1"/>
    <col min="4099" max="4099" width="8.33203125" style="142" customWidth="1"/>
    <col min="4100" max="4100" width="6.6640625" style="142" customWidth="1"/>
    <col min="4101" max="4101" width="11.5546875" style="142" customWidth="1"/>
    <col min="4102" max="4102" width="10.6640625" style="142" customWidth="1"/>
    <col min="4103" max="4103" width="10.109375" style="142" customWidth="1"/>
    <col min="4104" max="4104" width="2.109375" style="142" customWidth="1"/>
    <col min="4105" max="4105" width="8.44140625" style="142" customWidth="1"/>
    <col min="4106" max="4350" width="9.109375" style="142"/>
    <col min="4351" max="4351" width="1.88671875" style="142" customWidth="1"/>
    <col min="4352" max="4352" width="7" style="142" customWidth="1"/>
    <col min="4353" max="4353" width="10.88671875" style="142" customWidth="1"/>
    <col min="4354" max="4354" width="10" style="142" customWidth="1"/>
    <col min="4355" max="4355" width="8.33203125" style="142" customWidth="1"/>
    <col min="4356" max="4356" width="6.6640625" style="142" customWidth="1"/>
    <col min="4357" max="4357" width="11.5546875" style="142" customWidth="1"/>
    <col min="4358" max="4358" width="10.6640625" style="142" customWidth="1"/>
    <col min="4359" max="4359" width="10.109375" style="142" customWidth="1"/>
    <col min="4360" max="4360" width="2.109375" style="142" customWidth="1"/>
    <col min="4361" max="4361" width="8.44140625" style="142" customWidth="1"/>
    <col min="4362" max="4606" width="9.109375" style="142"/>
    <col min="4607" max="4607" width="1.88671875" style="142" customWidth="1"/>
    <col min="4608" max="4608" width="7" style="142" customWidth="1"/>
    <col min="4609" max="4609" width="10.88671875" style="142" customWidth="1"/>
    <col min="4610" max="4610" width="10" style="142" customWidth="1"/>
    <col min="4611" max="4611" width="8.33203125" style="142" customWidth="1"/>
    <col min="4612" max="4612" width="6.6640625" style="142" customWidth="1"/>
    <col min="4613" max="4613" width="11.5546875" style="142" customWidth="1"/>
    <col min="4614" max="4614" width="10.6640625" style="142" customWidth="1"/>
    <col min="4615" max="4615" width="10.109375" style="142" customWidth="1"/>
    <col min="4616" max="4616" width="2.109375" style="142" customWidth="1"/>
    <col min="4617" max="4617" width="8.44140625" style="142" customWidth="1"/>
    <col min="4618" max="4862" width="9.109375" style="142"/>
    <col min="4863" max="4863" width="1.88671875" style="142" customWidth="1"/>
    <col min="4864" max="4864" width="7" style="142" customWidth="1"/>
    <col min="4865" max="4865" width="10.88671875" style="142" customWidth="1"/>
    <col min="4866" max="4866" width="10" style="142" customWidth="1"/>
    <col min="4867" max="4867" width="8.33203125" style="142" customWidth="1"/>
    <col min="4868" max="4868" width="6.6640625" style="142" customWidth="1"/>
    <col min="4869" max="4869" width="11.5546875" style="142" customWidth="1"/>
    <col min="4870" max="4870" width="10.6640625" style="142" customWidth="1"/>
    <col min="4871" max="4871" width="10.109375" style="142" customWidth="1"/>
    <col min="4872" max="4872" width="2.109375" style="142" customWidth="1"/>
    <col min="4873" max="4873" width="8.44140625" style="142" customWidth="1"/>
    <col min="4874" max="5118" width="9.109375" style="142"/>
    <col min="5119" max="5119" width="1.88671875" style="142" customWidth="1"/>
    <col min="5120" max="5120" width="7" style="142" customWidth="1"/>
    <col min="5121" max="5121" width="10.88671875" style="142" customWidth="1"/>
    <col min="5122" max="5122" width="10" style="142" customWidth="1"/>
    <col min="5123" max="5123" width="8.33203125" style="142" customWidth="1"/>
    <col min="5124" max="5124" width="6.6640625" style="142" customWidth="1"/>
    <col min="5125" max="5125" width="11.5546875" style="142" customWidth="1"/>
    <col min="5126" max="5126" width="10.6640625" style="142" customWidth="1"/>
    <col min="5127" max="5127" width="10.109375" style="142" customWidth="1"/>
    <col min="5128" max="5128" width="2.109375" style="142" customWidth="1"/>
    <col min="5129" max="5129" width="8.44140625" style="142" customWidth="1"/>
    <col min="5130" max="5374" width="9.109375" style="142"/>
    <col min="5375" max="5375" width="1.88671875" style="142" customWidth="1"/>
    <col min="5376" max="5376" width="7" style="142" customWidth="1"/>
    <col min="5377" max="5377" width="10.88671875" style="142" customWidth="1"/>
    <col min="5378" max="5378" width="10" style="142" customWidth="1"/>
    <col min="5379" max="5379" width="8.33203125" style="142" customWidth="1"/>
    <col min="5380" max="5380" width="6.6640625" style="142" customWidth="1"/>
    <col min="5381" max="5381" width="11.5546875" style="142" customWidth="1"/>
    <col min="5382" max="5382" width="10.6640625" style="142" customWidth="1"/>
    <col min="5383" max="5383" width="10.109375" style="142" customWidth="1"/>
    <col min="5384" max="5384" width="2.109375" style="142" customWidth="1"/>
    <col min="5385" max="5385" width="8.44140625" style="142" customWidth="1"/>
    <col min="5386" max="5630" width="9.109375" style="142"/>
    <col min="5631" max="5631" width="1.88671875" style="142" customWidth="1"/>
    <col min="5632" max="5632" width="7" style="142" customWidth="1"/>
    <col min="5633" max="5633" width="10.88671875" style="142" customWidth="1"/>
    <col min="5634" max="5634" width="10" style="142" customWidth="1"/>
    <col min="5635" max="5635" width="8.33203125" style="142" customWidth="1"/>
    <col min="5636" max="5636" width="6.6640625" style="142" customWidth="1"/>
    <col min="5637" max="5637" width="11.5546875" style="142" customWidth="1"/>
    <col min="5638" max="5638" width="10.6640625" style="142" customWidth="1"/>
    <col min="5639" max="5639" width="10.109375" style="142" customWidth="1"/>
    <col min="5640" max="5640" width="2.109375" style="142" customWidth="1"/>
    <col min="5641" max="5641" width="8.44140625" style="142" customWidth="1"/>
    <col min="5642" max="5886" width="9.109375" style="142"/>
    <col min="5887" max="5887" width="1.88671875" style="142" customWidth="1"/>
    <col min="5888" max="5888" width="7" style="142" customWidth="1"/>
    <col min="5889" max="5889" width="10.88671875" style="142" customWidth="1"/>
    <col min="5890" max="5890" width="10" style="142" customWidth="1"/>
    <col min="5891" max="5891" width="8.33203125" style="142" customWidth="1"/>
    <col min="5892" max="5892" width="6.6640625" style="142" customWidth="1"/>
    <col min="5893" max="5893" width="11.5546875" style="142" customWidth="1"/>
    <col min="5894" max="5894" width="10.6640625" style="142" customWidth="1"/>
    <col min="5895" max="5895" width="10.109375" style="142" customWidth="1"/>
    <col min="5896" max="5896" width="2.109375" style="142" customWidth="1"/>
    <col min="5897" max="5897" width="8.44140625" style="142" customWidth="1"/>
    <col min="5898" max="6142" width="9.109375" style="142"/>
    <col min="6143" max="6143" width="1.88671875" style="142" customWidth="1"/>
    <col min="6144" max="6144" width="7" style="142" customWidth="1"/>
    <col min="6145" max="6145" width="10.88671875" style="142" customWidth="1"/>
    <col min="6146" max="6146" width="10" style="142" customWidth="1"/>
    <col min="6147" max="6147" width="8.33203125" style="142" customWidth="1"/>
    <col min="6148" max="6148" width="6.6640625" style="142" customWidth="1"/>
    <col min="6149" max="6149" width="11.5546875" style="142" customWidth="1"/>
    <col min="6150" max="6150" width="10.6640625" style="142" customWidth="1"/>
    <col min="6151" max="6151" width="10.109375" style="142" customWidth="1"/>
    <col min="6152" max="6152" width="2.109375" style="142" customWidth="1"/>
    <col min="6153" max="6153" width="8.44140625" style="142" customWidth="1"/>
    <col min="6154" max="6398" width="9.109375" style="142"/>
    <col min="6399" max="6399" width="1.88671875" style="142" customWidth="1"/>
    <col min="6400" max="6400" width="7" style="142" customWidth="1"/>
    <col min="6401" max="6401" width="10.88671875" style="142" customWidth="1"/>
    <col min="6402" max="6402" width="10" style="142" customWidth="1"/>
    <col min="6403" max="6403" width="8.33203125" style="142" customWidth="1"/>
    <col min="6404" max="6404" width="6.6640625" style="142" customWidth="1"/>
    <col min="6405" max="6405" width="11.5546875" style="142" customWidth="1"/>
    <col min="6406" max="6406" width="10.6640625" style="142" customWidth="1"/>
    <col min="6407" max="6407" width="10.109375" style="142" customWidth="1"/>
    <col min="6408" max="6408" width="2.109375" style="142" customWidth="1"/>
    <col min="6409" max="6409" width="8.44140625" style="142" customWidth="1"/>
    <col min="6410" max="6654" width="9.109375" style="142"/>
    <col min="6655" max="6655" width="1.88671875" style="142" customWidth="1"/>
    <col min="6656" max="6656" width="7" style="142" customWidth="1"/>
    <col min="6657" max="6657" width="10.88671875" style="142" customWidth="1"/>
    <col min="6658" max="6658" width="10" style="142" customWidth="1"/>
    <col min="6659" max="6659" width="8.33203125" style="142" customWidth="1"/>
    <col min="6660" max="6660" width="6.6640625" style="142" customWidth="1"/>
    <col min="6661" max="6661" width="11.5546875" style="142" customWidth="1"/>
    <col min="6662" max="6662" width="10.6640625" style="142" customWidth="1"/>
    <col min="6663" max="6663" width="10.109375" style="142" customWidth="1"/>
    <col min="6664" max="6664" width="2.109375" style="142" customWidth="1"/>
    <col min="6665" max="6665" width="8.44140625" style="142" customWidth="1"/>
    <col min="6666" max="6910" width="9.109375" style="142"/>
    <col min="6911" max="6911" width="1.88671875" style="142" customWidth="1"/>
    <col min="6912" max="6912" width="7" style="142" customWidth="1"/>
    <col min="6913" max="6913" width="10.88671875" style="142" customWidth="1"/>
    <col min="6914" max="6914" width="10" style="142" customWidth="1"/>
    <col min="6915" max="6915" width="8.33203125" style="142" customWidth="1"/>
    <col min="6916" max="6916" width="6.6640625" style="142" customWidth="1"/>
    <col min="6917" max="6917" width="11.5546875" style="142" customWidth="1"/>
    <col min="6918" max="6918" width="10.6640625" style="142" customWidth="1"/>
    <col min="6919" max="6919" width="10.109375" style="142" customWidth="1"/>
    <col min="6920" max="6920" width="2.109375" style="142" customWidth="1"/>
    <col min="6921" max="6921" width="8.44140625" style="142" customWidth="1"/>
    <col min="6922" max="7166" width="9.109375" style="142"/>
    <col min="7167" max="7167" width="1.88671875" style="142" customWidth="1"/>
    <col min="7168" max="7168" width="7" style="142" customWidth="1"/>
    <col min="7169" max="7169" width="10.88671875" style="142" customWidth="1"/>
    <col min="7170" max="7170" width="10" style="142" customWidth="1"/>
    <col min="7171" max="7171" width="8.33203125" style="142" customWidth="1"/>
    <col min="7172" max="7172" width="6.6640625" style="142" customWidth="1"/>
    <col min="7173" max="7173" width="11.5546875" style="142" customWidth="1"/>
    <col min="7174" max="7174" width="10.6640625" style="142" customWidth="1"/>
    <col min="7175" max="7175" width="10.109375" style="142" customWidth="1"/>
    <col min="7176" max="7176" width="2.109375" style="142" customWidth="1"/>
    <col min="7177" max="7177" width="8.44140625" style="142" customWidth="1"/>
    <col min="7178" max="7422" width="9.109375" style="142"/>
    <col min="7423" max="7423" width="1.88671875" style="142" customWidth="1"/>
    <col min="7424" max="7424" width="7" style="142" customWidth="1"/>
    <col min="7425" max="7425" width="10.88671875" style="142" customWidth="1"/>
    <col min="7426" max="7426" width="10" style="142" customWidth="1"/>
    <col min="7427" max="7427" width="8.33203125" style="142" customWidth="1"/>
    <col min="7428" max="7428" width="6.6640625" style="142" customWidth="1"/>
    <col min="7429" max="7429" width="11.5546875" style="142" customWidth="1"/>
    <col min="7430" max="7430" width="10.6640625" style="142" customWidth="1"/>
    <col min="7431" max="7431" width="10.109375" style="142" customWidth="1"/>
    <col min="7432" max="7432" width="2.109375" style="142" customWidth="1"/>
    <col min="7433" max="7433" width="8.44140625" style="142" customWidth="1"/>
    <col min="7434" max="7678" width="9.109375" style="142"/>
    <col min="7679" max="7679" width="1.88671875" style="142" customWidth="1"/>
    <col min="7680" max="7680" width="7" style="142" customWidth="1"/>
    <col min="7681" max="7681" width="10.88671875" style="142" customWidth="1"/>
    <col min="7682" max="7682" width="10" style="142" customWidth="1"/>
    <col min="7683" max="7683" width="8.33203125" style="142" customWidth="1"/>
    <col min="7684" max="7684" width="6.6640625" style="142" customWidth="1"/>
    <col min="7685" max="7685" width="11.5546875" style="142" customWidth="1"/>
    <col min="7686" max="7686" width="10.6640625" style="142" customWidth="1"/>
    <col min="7687" max="7687" width="10.109375" style="142" customWidth="1"/>
    <col min="7688" max="7688" width="2.109375" style="142" customWidth="1"/>
    <col min="7689" max="7689" width="8.44140625" style="142" customWidth="1"/>
    <col min="7690" max="7934" width="9.109375" style="142"/>
    <col min="7935" max="7935" width="1.88671875" style="142" customWidth="1"/>
    <col min="7936" max="7936" width="7" style="142" customWidth="1"/>
    <col min="7937" max="7937" width="10.88671875" style="142" customWidth="1"/>
    <col min="7938" max="7938" width="10" style="142" customWidth="1"/>
    <col min="7939" max="7939" width="8.33203125" style="142" customWidth="1"/>
    <col min="7940" max="7940" width="6.6640625" style="142" customWidth="1"/>
    <col min="7941" max="7941" width="11.5546875" style="142" customWidth="1"/>
    <col min="7942" max="7942" width="10.6640625" style="142" customWidth="1"/>
    <col min="7943" max="7943" width="10.109375" style="142" customWidth="1"/>
    <col min="7944" max="7944" width="2.109375" style="142" customWidth="1"/>
    <col min="7945" max="7945" width="8.44140625" style="142" customWidth="1"/>
    <col min="7946" max="8190" width="9.109375" style="142"/>
    <col min="8191" max="8191" width="1.88671875" style="142" customWidth="1"/>
    <col min="8192" max="8192" width="7" style="142" customWidth="1"/>
    <col min="8193" max="8193" width="10.88671875" style="142" customWidth="1"/>
    <col min="8194" max="8194" width="10" style="142" customWidth="1"/>
    <col min="8195" max="8195" width="8.33203125" style="142" customWidth="1"/>
    <col min="8196" max="8196" width="6.6640625" style="142" customWidth="1"/>
    <col min="8197" max="8197" width="11.5546875" style="142" customWidth="1"/>
    <col min="8198" max="8198" width="10.6640625" style="142" customWidth="1"/>
    <col min="8199" max="8199" width="10.109375" style="142" customWidth="1"/>
    <col min="8200" max="8200" width="2.109375" style="142" customWidth="1"/>
    <col min="8201" max="8201" width="8.44140625" style="142" customWidth="1"/>
    <col min="8202" max="8446" width="9.109375" style="142"/>
    <col min="8447" max="8447" width="1.88671875" style="142" customWidth="1"/>
    <col min="8448" max="8448" width="7" style="142" customWidth="1"/>
    <col min="8449" max="8449" width="10.88671875" style="142" customWidth="1"/>
    <col min="8450" max="8450" width="10" style="142" customWidth="1"/>
    <col min="8451" max="8451" width="8.33203125" style="142" customWidth="1"/>
    <col min="8452" max="8452" width="6.6640625" style="142" customWidth="1"/>
    <col min="8453" max="8453" width="11.5546875" style="142" customWidth="1"/>
    <col min="8454" max="8454" width="10.6640625" style="142" customWidth="1"/>
    <col min="8455" max="8455" width="10.109375" style="142" customWidth="1"/>
    <col min="8456" max="8456" width="2.109375" style="142" customWidth="1"/>
    <col min="8457" max="8457" width="8.44140625" style="142" customWidth="1"/>
    <col min="8458" max="8702" width="9.109375" style="142"/>
    <col min="8703" max="8703" width="1.88671875" style="142" customWidth="1"/>
    <col min="8704" max="8704" width="7" style="142" customWidth="1"/>
    <col min="8705" max="8705" width="10.88671875" style="142" customWidth="1"/>
    <col min="8706" max="8706" width="10" style="142" customWidth="1"/>
    <col min="8707" max="8707" width="8.33203125" style="142" customWidth="1"/>
    <col min="8708" max="8708" width="6.6640625" style="142" customWidth="1"/>
    <col min="8709" max="8709" width="11.5546875" style="142" customWidth="1"/>
    <col min="8710" max="8710" width="10.6640625" style="142" customWidth="1"/>
    <col min="8711" max="8711" width="10.109375" style="142" customWidth="1"/>
    <col min="8712" max="8712" width="2.109375" style="142" customWidth="1"/>
    <col min="8713" max="8713" width="8.44140625" style="142" customWidth="1"/>
    <col min="8714" max="8958" width="9.109375" style="142"/>
    <col min="8959" max="8959" width="1.88671875" style="142" customWidth="1"/>
    <col min="8960" max="8960" width="7" style="142" customWidth="1"/>
    <col min="8961" max="8961" width="10.88671875" style="142" customWidth="1"/>
    <col min="8962" max="8962" width="10" style="142" customWidth="1"/>
    <col min="8963" max="8963" width="8.33203125" style="142" customWidth="1"/>
    <col min="8964" max="8964" width="6.6640625" style="142" customWidth="1"/>
    <col min="8965" max="8965" width="11.5546875" style="142" customWidth="1"/>
    <col min="8966" max="8966" width="10.6640625" style="142" customWidth="1"/>
    <col min="8967" max="8967" width="10.109375" style="142" customWidth="1"/>
    <col min="8968" max="8968" width="2.109375" style="142" customWidth="1"/>
    <col min="8969" max="8969" width="8.44140625" style="142" customWidth="1"/>
    <col min="8970" max="9214" width="9.109375" style="142"/>
    <col min="9215" max="9215" width="1.88671875" style="142" customWidth="1"/>
    <col min="9216" max="9216" width="7" style="142" customWidth="1"/>
    <col min="9217" max="9217" width="10.88671875" style="142" customWidth="1"/>
    <col min="9218" max="9218" width="10" style="142" customWidth="1"/>
    <col min="9219" max="9219" width="8.33203125" style="142" customWidth="1"/>
    <col min="9220" max="9220" width="6.6640625" style="142" customWidth="1"/>
    <col min="9221" max="9221" width="11.5546875" style="142" customWidth="1"/>
    <col min="9222" max="9222" width="10.6640625" style="142" customWidth="1"/>
    <col min="9223" max="9223" width="10.109375" style="142" customWidth="1"/>
    <col min="9224" max="9224" width="2.109375" style="142" customWidth="1"/>
    <col min="9225" max="9225" width="8.44140625" style="142" customWidth="1"/>
    <col min="9226" max="9470" width="9.109375" style="142"/>
    <col min="9471" max="9471" width="1.88671875" style="142" customWidth="1"/>
    <col min="9472" max="9472" width="7" style="142" customWidth="1"/>
    <col min="9473" max="9473" width="10.88671875" style="142" customWidth="1"/>
    <col min="9474" max="9474" width="10" style="142" customWidth="1"/>
    <col min="9475" max="9475" width="8.33203125" style="142" customWidth="1"/>
    <col min="9476" max="9476" width="6.6640625" style="142" customWidth="1"/>
    <col min="9477" max="9477" width="11.5546875" style="142" customWidth="1"/>
    <col min="9478" max="9478" width="10.6640625" style="142" customWidth="1"/>
    <col min="9479" max="9479" width="10.109375" style="142" customWidth="1"/>
    <col min="9480" max="9480" width="2.109375" style="142" customWidth="1"/>
    <col min="9481" max="9481" width="8.44140625" style="142" customWidth="1"/>
    <col min="9482" max="9726" width="9.109375" style="142"/>
    <col min="9727" max="9727" width="1.88671875" style="142" customWidth="1"/>
    <col min="9728" max="9728" width="7" style="142" customWidth="1"/>
    <col min="9729" max="9729" width="10.88671875" style="142" customWidth="1"/>
    <col min="9730" max="9730" width="10" style="142" customWidth="1"/>
    <col min="9731" max="9731" width="8.33203125" style="142" customWidth="1"/>
    <col min="9732" max="9732" width="6.6640625" style="142" customWidth="1"/>
    <col min="9733" max="9733" width="11.5546875" style="142" customWidth="1"/>
    <col min="9734" max="9734" width="10.6640625" style="142" customWidth="1"/>
    <col min="9735" max="9735" width="10.109375" style="142" customWidth="1"/>
    <col min="9736" max="9736" width="2.109375" style="142" customWidth="1"/>
    <col min="9737" max="9737" width="8.44140625" style="142" customWidth="1"/>
    <col min="9738" max="9982" width="9.109375" style="142"/>
    <col min="9983" max="9983" width="1.88671875" style="142" customWidth="1"/>
    <col min="9984" max="9984" width="7" style="142" customWidth="1"/>
    <col min="9985" max="9985" width="10.88671875" style="142" customWidth="1"/>
    <col min="9986" max="9986" width="10" style="142" customWidth="1"/>
    <col min="9987" max="9987" width="8.33203125" style="142" customWidth="1"/>
    <col min="9988" max="9988" width="6.6640625" style="142" customWidth="1"/>
    <col min="9989" max="9989" width="11.5546875" style="142" customWidth="1"/>
    <col min="9990" max="9990" width="10.6640625" style="142" customWidth="1"/>
    <col min="9991" max="9991" width="10.109375" style="142" customWidth="1"/>
    <col min="9992" max="9992" width="2.109375" style="142" customWidth="1"/>
    <col min="9993" max="9993" width="8.44140625" style="142" customWidth="1"/>
    <col min="9994" max="10238" width="9.109375" style="142"/>
    <col min="10239" max="10239" width="1.88671875" style="142" customWidth="1"/>
    <col min="10240" max="10240" width="7" style="142" customWidth="1"/>
    <col min="10241" max="10241" width="10.88671875" style="142" customWidth="1"/>
    <col min="10242" max="10242" width="10" style="142" customWidth="1"/>
    <col min="10243" max="10243" width="8.33203125" style="142" customWidth="1"/>
    <col min="10244" max="10244" width="6.6640625" style="142" customWidth="1"/>
    <col min="10245" max="10245" width="11.5546875" style="142" customWidth="1"/>
    <col min="10246" max="10246" width="10.6640625" style="142" customWidth="1"/>
    <col min="10247" max="10247" width="10.109375" style="142" customWidth="1"/>
    <col min="10248" max="10248" width="2.109375" style="142" customWidth="1"/>
    <col min="10249" max="10249" width="8.44140625" style="142" customWidth="1"/>
    <col min="10250" max="10494" width="9.109375" style="142"/>
    <col min="10495" max="10495" width="1.88671875" style="142" customWidth="1"/>
    <col min="10496" max="10496" width="7" style="142" customWidth="1"/>
    <col min="10497" max="10497" width="10.88671875" style="142" customWidth="1"/>
    <col min="10498" max="10498" width="10" style="142" customWidth="1"/>
    <col min="10499" max="10499" width="8.33203125" style="142" customWidth="1"/>
    <col min="10500" max="10500" width="6.6640625" style="142" customWidth="1"/>
    <col min="10501" max="10501" width="11.5546875" style="142" customWidth="1"/>
    <col min="10502" max="10502" width="10.6640625" style="142" customWidth="1"/>
    <col min="10503" max="10503" width="10.109375" style="142" customWidth="1"/>
    <col min="10504" max="10504" width="2.109375" style="142" customWidth="1"/>
    <col min="10505" max="10505" width="8.44140625" style="142" customWidth="1"/>
    <col min="10506" max="10750" width="9.109375" style="142"/>
    <col min="10751" max="10751" width="1.88671875" style="142" customWidth="1"/>
    <col min="10752" max="10752" width="7" style="142" customWidth="1"/>
    <col min="10753" max="10753" width="10.88671875" style="142" customWidth="1"/>
    <col min="10754" max="10754" width="10" style="142" customWidth="1"/>
    <col min="10755" max="10755" width="8.33203125" style="142" customWidth="1"/>
    <col min="10756" max="10756" width="6.6640625" style="142" customWidth="1"/>
    <col min="10757" max="10757" width="11.5546875" style="142" customWidth="1"/>
    <col min="10758" max="10758" width="10.6640625" style="142" customWidth="1"/>
    <col min="10759" max="10759" width="10.109375" style="142" customWidth="1"/>
    <col min="10760" max="10760" width="2.109375" style="142" customWidth="1"/>
    <col min="10761" max="10761" width="8.44140625" style="142" customWidth="1"/>
    <col min="10762" max="11006" width="9.109375" style="142"/>
    <col min="11007" max="11007" width="1.88671875" style="142" customWidth="1"/>
    <col min="11008" max="11008" width="7" style="142" customWidth="1"/>
    <col min="11009" max="11009" width="10.88671875" style="142" customWidth="1"/>
    <col min="11010" max="11010" width="10" style="142" customWidth="1"/>
    <col min="11011" max="11011" width="8.33203125" style="142" customWidth="1"/>
    <col min="11012" max="11012" width="6.6640625" style="142" customWidth="1"/>
    <col min="11013" max="11013" width="11.5546875" style="142" customWidth="1"/>
    <col min="11014" max="11014" width="10.6640625" style="142" customWidth="1"/>
    <col min="11015" max="11015" width="10.109375" style="142" customWidth="1"/>
    <col min="11016" max="11016" width="2.109375" style="142" customWidth="1"/>
    <col min="11017" max="11017" width="8.44140625" style="142" customWidth="1"/>
    <col min="11018" max="11262" width="9.109375" style="142"/>
    <col min="11263" max="11263" width="1.88671875" style="142" customWidth="1"/>
    <col min="11264" max="11264" width="7" style="142" customWidth="1"/>
    <col min="11265" max="11265" width="10.88671875" style="142" customWidth="1"/>
    <col min="11266" max="11266" width="10" style="142" customWidth="1"/>
    <col min="11267" max="11267" width="8.33203125" style="142" customWidth="1"/>
    <col min="11268" max="11268" width="6.6640625" style="142" customWidth="1"/>
    <col min="11269" max="11269" width="11.5546875" style="142" customWidth="1"/>
    <col min="11270" max="11270" width="10.6640625" style="142" customWidth="1"/>
    <col min="11271" max="11271" width="10.109375" style="142" customWidth="1"/>
    <col min="11272" max="11272" width="2.109375" style="142" customWidth="1"/>
    <col min="11273" max="11273" width="8.44140625" style="142" customWidth="1"/>
    <col min="11274" max="11518" width="9.109375" style="142"/>
    <col min="11519" max="11519" width="1.88671875" style="142" customWidth="1"/>
    <col min="11520" max="11520" width="7" style="142" customWidth="1"/>
    <col min="11521" max="11521" width="10.88671875" style="142" customWidth="1"/>
    <col min="11522" max="11522" width="10" style="142" customWidth="1"/>
    <col min="11523" max="11523" width="8.33203125" style="142" customWidth="1"/>
    <col min="11524" max="11524" width="6.6640625" style="142" customWidth="1"/>
    <col min="11525" max="11525" width="11.5546875" style="142" customWidth="1"/>
    <col min="11526" max="11526" width="10.6640625" style="142" customWidth="1"/>
    <col min="11527" max="11527" width="10.109375" style="142" customWidth="1"/>
    <col min="11528" max="11528" width="2.109375" style="142" customWidth="1"/>
    <col min="11529" max="11529" width="8.44140625" style="142" customWidth="1"/>
    <col min="11530" max="11774" width="9.109375" style="142"/>
    <col min="11775" max="11775" width="1.88671875" style="142" customWidth="1"/>
    <col min="11776" max="11776" width="7" style="142" customWidth="1"/>
    <col min="11777" max="11777" width="10.88671875" style="142" customWidth="1"/>
    <col min="11778" max="11778" width="10" style="142" customWidth="1"/>
    <col min="11779" max="11779" width="8.33203125" style="142" customWidth="1"/>
    <col min="11780" max="11780" width="6.6640625" style="142" customWidth="1"/>
    <col min="11781" max="11781" width="11.5546875" style="142" customWidth="1"/>
    <col min="11782" max="11782" width="10.6640625" style="142" customWidth="1"/>
    <col min="11783" max="11783" width="10.109375" style="142" customWidth="1"/>
    <col min="11784" max="11784" width="2.109375" style="142" customWidth="1"/>
    <col min="11785" max="11785" width="8.44140625" style="142" customWidth="1"/>
    <col min="11786" max="12030" width="9.109375" style="142"/>
    <col min="12031" max="12031" width="1.88671875" style="142" customWidth="1"/>
    <col min="12032" max="12032" width="7" style="142" customWidth="1"/>
    <col min="12033" max="12033" width="10.88671875" style="142" customWidth="1"/>
    <col min="12034" max="12034" width="10" style="142" customWidth="1"/>
    <col min="12035" max="12035" width="8.33203125" style="142" customWidth="1"/>
    <col min="12036" max="12036" width="6.6640625" style="142" customWidth="1"/>
    <col min="12037" max="12037" width="11.5546875" style="142" customWidth="1"/>
    <col min="12038" max="12038" width="10.6640625" style="142" customWidth="1"/>
    <col min="12039" max="12039" width="10.109375" style="142" customWidth="1"/>
    <col min="12040" max="12040" width="2.109375" style="142" customWidth="1"/>
    <col min="12041" max="12041" width="8.44140625" style="142" customWidth="1"/>
    <col min="12042" max="12286" width="9.109375" style="142"/>
    <col min="12287" max="12287" width="1.88671875" style="142" customWidth="1"/>
    <col min="12288" max="12288" width="7" style="142" customWidth="1"/>
    <col min="12289" max="12289" width="10.88671875" style="142" customWidth="1"/>
    <col min="12290" max="12290" width="10" style="142" customWidth="1"/>
    <col min="12291" max="12291" width="8.33203125" style="142" customWidth="1"/>
    <col min="12292" max="12292" width="6.6640625" style="142" customWidth="1"/>
    <col min="12293" max="12293" width="11.5546875" style="142" customWidth="1"/>
    <col min="12294" max="12294" width="10.6640625" style="142" customWidth="1"/>
    <col min="12295" max="12295" width="10.109375" style="142" customWidth="1"/>
    <col min="12296" max="12296" width="2.109375" style="142" customWidth="1"/>
    <col min="12297" max="12297" width="8.44140625" style="142" customWidth="1"/>
    <col min="12298" max="12542" width="9.109375" style="142"/>
    <col min="12543" max="12543" width="1.88671875" style="142" customWidth="1"/>
    <col min="12544" max="12544" width="7" style="142" customWidth="1"/>
    <col min="12545" max="12545" width="10.88671875" style="142" customWidth="1"/>
    <col min="12546" max="12546" width="10" style="142" customWidth="1"/>
    <col min="12547" max="12547" width="8.33203125" style="142" customWidth="1"/>
    <col min="12548" max="12548" width="6.6640625" style="142" customWidth="1"/>
    <col min="12549" max="12549" width="11.5546875" style="142" customWidth="1"/>
    <col min="12550" max="12550" width="10.6640625" style="142" customWidth="1"/>
    <col min="12551" max="12551" width="10.109375" style="142" customWidth="1"/>
    <col min="12552" max="12552" width="2.109375" style="142" customWidth="1"/>
    <col min="12553" max="12553" width="8.44140625" style="142" customWidth="1"/>
    <col min="12554" max="12798" width="9.109375" style="142"/>
    <col min="12799" max="12799" width="1.88671875" style="142" customWidth="1"/>
    <col min="12800" max="12800" width="7" style="142" customWidth="1"/>
    <col min="12801" max="12801" width="10.88671875" style="142" customWidth="1"/>
    <col min="12802" max="12802" width="10" style="142" customWidth="1"/>
    <col min="12803" max="12803" width="8.33203125" style="142" customWidth="1"/>
    <col min="12804" max="12804" width="6.6640625" style="142" customWidth="1"/>
    <col min="12805" max="12805" width="11.5546875" style="142" customWidth="1"/>
    <col min="12806" max="12806" width="10.6640625" style="142" customWidth="1"/>
    <col min="12807" max="12807" width="10.109375" style="142" customWidth="1"/>
    <col min="12808" max="12808" width="2.109375" style="142" customWidth="1"/>
    <col min="12809" max="12809" width="8.44140625" style="142" customWidth="1"/>
    <col min="12810" max="13054" width="9.109375" style="142"/>
    <col min="13055" max="13055" width="1.88671875" style="142" customWidth="1"/>
    <col min="13056" max="13056" width="7" style="142" customWidth="1"/>
    <col min="13057" max="13057" width="10.88671875" style="142" customWidth="1"/>
    <col min="13058" max="13058" width="10" style="142" customWidth="1"/>
    <col min="13059" max="13059" width="8.33203125" style="142" customWidth="1"/>
    <col min="13060" max="13060" width="6.6640625" style="142" customWidth="1"/>
    <col min="13061" max="13061" width="11.5546875" style="142" customWidth="1"/>
    <col min="13062" max="13062" width="10.6640625" style="142" customWidth="1"/>
    <col min="13063" max="13063" width="10.109375" style="142" customWidth="1"/>
    <col min="13064" max="13064" width="2.109375" style="142" customWidth="1"/>
    <col min="13065" max="13065" width="8.44140625" style="142" customWidth="1"/>
    <col min="13066" max="13310" width="9.109375" style="142"/>
    <col min="13311" max="13311" width="1.88671875" style="142" customWidth="1"/>
    <col min="13312" max="13312" width="7" style="142" customWidth="1"/>
    <col min="13313" max="13313" width="10.88671875" style="142" customWidth="1"/>
    <col min="13314" max="13314" width="10" style="142" customWidth="1"/>
    <col min="13315" max="13315" width="8.33203125" style="142" customWidth="1"/>
    <col min="13316" max="13316" width="6.6640625" style="142" customWidth="1"/>
    <col min="13317" max="13317" width="11.5546875" style="142" customWidth="1"/>
    <col min="13318" max="13318" width="10.6640625" style="142" customWidth="1"/>
    <col min="13319" max="13319" width="10.109375" style="142" customWidth="1"/>
    <col min="13320" max="13320" width="2.109375" style="142" customWidth="1"/>
    <col min="13321" max="13321" width="8.44140625" style="142" customWidth="1"/>
    <col min="13322" max="13566" width="9.109375" style="142"/>
    <col min="13567" max="13567" width="1.88671875" style="142" customWidth="1"/>
    <col min="13568" max="13568" width="7" style="142" customWidth="1"/>
    <col min="13569" max="13569" width="10.88671875" style="142" customWidth="1"/>
    <col min="13570" max="13570" width="10" style="142" customWidth="1"/>
    <col min="13571" max="13571" width="8.33203125" style="142" customWidth="1"/>
    <col min="13572" max="13572" width="6.6640625" style="142" customWidth="1"/>
    <col min="13573" max="13573" width="11.5546875" style="142" customWidth="1"/>
    <col min="13574" max="13574" width="10.6640625" style="142" customWidth="1"/>
    <col min="13575" max="13575" width="10.109375" style="142" customWidth="1"/>
    <col min="13576" max="13576" width="2.109375" style="142" customWidth="1"/>
    <col min="13577" max="13577" width="8.44140625" style="142" customWidth="1"/>
    <col min="13578" max="13822" width="9.109375" style="142"/>
    <col min="13823" max="13823" width="1.88671875" style="142" customWidth="1"/>
    <col min="13824" max="13824" width="7" style="142" customWidth="1"/>
    <col min="13825" max="13825" width="10.88671875" style="142" customWidth="1"/>
    <col min="13826" max="13826" width="10" style="142" customWidth="1"/>
    <col min="13827" max="13827" width="8.33203125" style="142" customWidth="1"/>
    <col min="13828" max="13828" width="6.6640625" style="142" customWidth="1"/>
    <col min="13829" max="13829" width="11.5546875" style="142" customWidth="1"/>
    <col min="13830" max="13830" width="10.6640625" style="142" customWidth="1"/>
    <col min="13831" max="13831" width="10.109375" style="142" customWidth="1"/>
    <col min="13832" max="13832" width="2.109375" style="142" customWidth="1"/>
    <col min="13833" max="13833" width="8.44140625" style="142" customWidth="1"/>
    <col min="13834" max="14078" width="9.109375" style="142"/>
    <col min="14079" max="14079" width="1.88671875" style="142" customWidth="1"/>
    <col min="14080" max="14080" width="7" style="142" customWidth="1"/>
    <col min="14081" max="14081" width="10.88671875" style="142" customWidth="1"/>
    <col min="14082" max="14082" width="10" style="142" customWidth="1"/>
    <col min="14083" max="14083" width="8.33203125" style="142" customWidth="1"/>
    <col min="14084" max="14084" width="6.6640625" style="142" customWidth="1"/>
    <col min="14085" max="14085" width="11.5546875" style="142" customWidth="1"/>
    <col min="14086" max="14086" width="10.6640625" style="142" customWidth="1"/>
    <col min="14087" max="14087" width="10.109375" style="142" customWidth="1"/>
    <col min="14088" max="14088" width="2.109375" style="142" customWidth="1"/>
    <col min="14089" max="14089" width="8.44140625" style="142" customWidth="1"/>
    <col min="14090" max="14334" width="9.109375" style="142"/>
    <col min="14335" max="14335" width="1.88671875" style="142" customWidth="1"/>
    <col min="14336" max="14336" width="7" style="142" customWidth="1"/>
    <col min="14337" max="14337" width="10.88671875" style="142" customWidth="1"/>
    <col min="14338" max="14338" width="10" style="142" customWidth="1"/>
    <col min="14339" max="14339" width="8.33203125" style="142" customWidth="1"/>
    <col min="14340" max="14340" width="6.6640625" style="142" customWidth="1"/>
    <col min="14341" max="14341" width="11.5546875" style="142" customWidth="1"/>
    <col min="14342" max="14342" width="10.6640625" style="142" customWidth="1"/>
    <col min="14343" max="14343" width="10.109375" style="142" customWidth="1"/>
    <col min="14344" max="14344" width="2.109375" style="142" customWidth="1"/>
    <col min="14345" max="14345" width="8.44140625" style="142" customWidth="1"/>
    <col min="14346" max="14590" width="9.109375" style="142"/>
    <col min="14591" max="14591" width="1.88671875" style="142" customWidth="1"/>
    <col min="14592" max="14592" width="7" style="142" customWidth="1"/>
    <col min="14593" max="14593" width="10.88671875" style="142" customWidth="1"/>
    <col min="14594" max="14594" width="10" style="142" customWidth="1"/>
    <col min="14595" max="14595" width="8.33203125" style="142" customWidth="1"/>
    <col min="14596" max="14596" width="6.6640625" style="142" customWidth="1"/>
    <col min="14597" max="14597" width="11.5546875" style="142" customWidth="1"/>
    <col min="14598" max="14598" width="10.6640625" style="142" customWidth="1"/>
    <col min="14599" max="14599" width="10.109375" style="142" customWidth="1"/>
    <col min="14600" max="14600" width="2.109375" style="142" customWidth="1"/>
    <col min="14601" max="14601" width="8.44140625" style="142" customWidth="1"/>
    <col min="14602" max="14846" width="9.109375" style="142"/>
    <col min="14847" max="14847" width="1.88671875" style="142" customWidth="1"/>
    <col min="14848" max="14848" width="7" style="142" customWidth="1"/>
    <col min="14849" max="14849" width="10.88671875" style="142" customWidth="1"/>
    <col min="14850" max="14850" width="10" style="142" customWidth="1"/>
    <col min="14851" max="14851" width="8.33203125" style="142" customWidth="1"/>
    <col min="14852" max="14852" width="6.6640625" style="142" customWidth="1"/>
    <col min="14853" max="14853" width="11.5546875" style="142" customWidth="1"/>
    <col min="14854" max="14854" width="10.6640625" style="142" customWidth="1"/>
    <col min="14855" max="14855" width="10.109375" style="142" customWidth="1"/>
    <col min="14856" max="14856" width="2.109375" style="142" customWidth="1"/>
    <col min="14857" max="14857" width="8.44140625" style="142" customWidth="1"/>
    <col min="14858" max="15102" width="9.109375" style="142"/>
    <col min="15103" max="15103" width="1.88671875" style="142" customWidth="1"/>
    <col min="15104" max="15104" width="7" style="142" customWidth="1"/>
    <col min="15105" max="15105" width="10.88671875" style="142" customWidth="1"/>
    <col min="15106" max="15106" width="10" style="142" customWidth="1"/>
    <col min="15107" max="15107" width="8.33203125" style="142" customWidth="1"/>
    <col min="15108" max="15108" width="6.6640625" style="142" customWidth="1"/>
    <col min="15109" max="15109" width="11.5546875" style="142" customWidth="1"/>
    <col min="15110" max="15110" width="10.6640625" style="142" customWidth="1"/>
    <col min="15111" max="15111" width="10.109375" style="142" customWidth="1"/>
    <col min="15112" max="15112" width="2.109375" style="142" customWidth="1"/>
    <col min="15113" max="15113" width="8.44140625" style="142" customWidth="1"/>
    <col min="15114" max="15358" width="9.109375" style="142"/>
    <col min="15359" max="15359" width="1.88671875" style="142" customWidth="1"/>
    <col min="15360" max="15360" width="7" style="142" customWidth="1"/>
    <col min="15361" max="15361" width="10.88671875" style="142" customWidth="1"/>
    <col min="15362" max="15362" width="10" style="142" customWidth="1"/>
    <col min="15363" max="15363" width="8.33203125" style="142" customWidth="1"/>
    <col min="15364" max="15364" width="6.6640625" style="142" customWidth="1"/>
    <col min="15365" max="15365" width="11.5546875" style="142" customWidth="1"/>
    <col min="15366" max="15366" width="10.6640625" style="142" customWidth="1"/>
    <col min="15367" max="15367" width="10.109375" style="142" customWidth="1"/>
    <col min="15368" max="15368" width="2.109375" style="142" customWidth="1"/>
    <col min="15369" max="15369" width="8.44140625" style="142" customWidth="1"/>
    <col min="15370" max="15614" width="9.109375" style="142"/>
    <col min="15615" max="15615" width="1.88671875" style="142" customWidth="1"/>
    <col min="15616" max="15616" width="7" style="142" customWidth="1"/>
    <col min="15617" max="15617" width="10.88671875" style="142" customWidth="1"/>
    <col min="15618" max="15618" width="10" style="142" customWidth="1"/>
    <col min="15619" max="15619" width="8.33203125" style="142" customWidth="1"/>
    <col min="15620" max="15620" width="6.6640625" style="142" customWidth="1"/>
    <col min="15621" max="15621" width="11.5546875" style="142" customWidth="1"/>
    <col min="15622" max="15622" width="10.6640625" style="142" customWidth="1"/>
    <col min="15623" max="15623" width="10.109375" style="142" customWidth="1"/>
    <col min="15624" max="15624" width="2.109375" style="142" customWidth="1"/>
    <col min="15625" max="15625" width="8.44140625" style="142" customWidth="1"/>
    <col min="15626" max="15870" width="9.109375" style="142"/>
    <col min="15871" max="15871" width="1.88671875" style="142" customWidth="1"/>
    <col min="15872" max="15872" width="7" style="142" customWidth="1"/>
    <col min="15873" max="15873" width="10.88671875" style="142" customWidth="1"/>
    <col min="15874" max="15874" width="10" style="142" customWidth="1"/>
    <col min="15875" max="15875" width="8.33203125" style="142" customWidth="1"/>
    <col min="15876" max="15876" width="6.6640625" style="142" customWidth="1"/>
    <col min="15877" max="15877" width="11.5546875" style="142" customWidth="1"/>
    <col min="15878" max="15878" width="10.6640625" style="142" customWidth="1"/>
    <col min="15879" max="15879" width="10.109375" style="142" customWidth="1"/>
    <col min="15880" max="15880" width="2.109375" style="142" customWidth="1"/>
    <col min="15881" max="15881" width="8.44140625" style="142" customWidth="1"/>
    <col min="15882" max="16126" width="9.109375" style="142"/>
    <col min="16127" max="16127" width="1.88671875" style="142" customWidth="1"/>
    <col min="16128" max="16128" width="7" style="142" customWidth="1"/>
    <col min="16129" max="16129" width="10.88671875" style="142" customWidth="1"/>
    <col min="16130" max="16130" width="10" style="142" customWidth="1"/>
    <col min="16131" max="16131" width="8.33203125" style="142" customWidth="1"/>
    <col min="16132" max="16132" width="6.6640625" style="142" customWidth="1"/>
    <col min="16133" max="16133" width="11.5546875" style="142" customWidth="1"/>
    <col min="16134" max="16134" width="10.6640625" style="142" customWidth="1"/>
    <col min="16135" max="16135" width="10.109375" style="142" customWidth="1"/>
    <col min="16136" max="16136" width="2.109375" style="142" customWidth="1"/>
    <col min="16137" max="16137" width="8.44140625" style="142" customWidth="1"/>
    <col min="16138" max="16383" width="9.109375" style="142"/>
    <col min="16384" max="16384" width="9.109375" style="142" customWidth="1"/>
  </cols>
  <sheetData>
    <row r="1" spans="1:22" s="153" customFormat="1" ht="35.25" customHeight="1" x14ac:dyDescent="0.3">
      <c r="A1" s="481" t="s">
        <v>277</v>
      </c>
      <c r="B1" s="492"/>
      <c r="C1" s="492"/>
      <c r="D1" s="492"/>
      <c r="E1" s="492"/>
      <c r="F1" s="492"/>
      <c r="G1" s="492"/>
      <c r="H1" s="492"/>
      <c r="I1" s="492"/>
      <c r="J1" s="492"/>
    </row>
    <row r="2" spans="1:22" s="183" customFormat="1" ht="6.75" customHeight="1" x14ac:dyDescent="0.3">
      <c r="A2" s="144"/>
      <c r="B2" s="185" t="s">
        <v>83</v>
      </c>
      <c r="C2" s="154"/>
      <c r="D2" s="154"/>
      <c r="E2" s="154"/>
      <c r="F2" s="154"/>
      <c r="G2" s="154"/>
      <c r="H2" s="154"/>
      <c r="I2" s="154"/>
      <c r="J2" s="144"/>
    </row>
    <row r="3" spans="1:22" s="155" customFormat="1" ht="28.8" x14ac:dyDescent="0.3">
      <c r="A3" s="186"/>
      <c r="B3" s="187" t="s">
        <v>2</v>
      </c>
      <c r="C3" s="157" t="s">
        <v>84</v>
      </c>
      <c r="D3" s="157" t="s">
        <v>82</v>
      </c>
      <c r="E3" s="157" t="s">
        <v>85</v>
      </c>
      <c r="F3" s="157" t="s">
        <v>156</v>
      </c>
      <c r="G3" s="157" t="s">
        <v>76</v>
      </c>
      <c r="H3" s="157" t="s">
        <v>86</v>
      </c>
      <c r="I3" s="251" t="s">
        <v>87</v>
      </c>
      <c r="J3" s="116"/>
      <c r="K3" s="335" t="s">
        <v>80</v>
      </c>
      <c r="L3" s="336" t="s">
        <v>201</v>
      </c>
    </row>
    <row r="4" spans="1:22" s="155" customFormat="1" ht="2.25" customHeight="1" x14ac:dyDescent="0.3">
      <c r="A4" s="116"/>
      <c r="B4" s="188"/>
      <c r="C4" s="189"/>
      <c r="D4" s="189"/>
      <c r="E4" s="189"/>
      <c r="F4" s="189"/>
      <c r="G4" s="189"/>
      <c r="H4" s="189"/>
      <c r="I4" s="190"/>
      <c r="J4" s="116"/>
    </row>
    <row r="5" spans="1:22" s="155" customFormat="1" ht="14.4" x14ac:dyDescent="0.3">
      <c r="A5" s="116"/>
      <c r="B5" s="138">
        <v>1960</v>
      </c>
      <c r="C5" s="135">
        <v>1005.92527</v>
      </c>
      <c r="D5" s="135">
        <v>2838.9205900000002</v>
      </c>
      <c r="E5" s="135">
        <v>265.04244999999997</v>
      </c>
      <c r="F5" s="135">
        <v>28.597740000000002</v>
      </c>
      <c r="G5" s="135">
        <v>137.42481000000001</v>
      </c>
      <c r="H5" s="135">
        <v>5971.6177100000004</v>
      </c>
      <c r="I5" s="178">
        <v>376.88551000000001</v>
      </c>
      <c r="J5" s="116"/>
      <c r="K5" s="170">
        <v>0</v>
      </c>
      <c r="L5" s="377" t="s">
        <v>226</v>
      </c>
    </row>
    <row r="6" spans="1:22" s="155" customFormat="1" ht="14.4" x14ac:dyDescent="0.3">
      <c r="A6" s="116"/>
      <c r="B6" s="138">
        <v>1961</v>
      </c>
      <c r="C6" s="135">
        <v>1426.56041</v>
      </c>
      <c r="D6" s="135">
        <v>2721.4666900000002</v>
      </c>
      <c r="E6" s="135">
        <v>280.02265</v>
      </c>
      <c r="F6" s="135">
        <v>30.56071</v>
      </c>
      <c r="G6" s="135">
        <v>133.74735000000001</v>
      </c>
      <c r="H6" s="135">
        <v>5909.8806100000002</v>
      </c>
      <c r="I6" s="178">
        <v>617.14364</v>
      </c>
      <c r="J6" s="116"/>
      <c r="K6" s="170">
        <v>0</v>
      </c>
      <c r="L6" s="377" t="s">
        <v>226</v>
      </c>
    </row>
    <row r="7" spans="1:22" s="155" customFormat="1" ht="14.4" x14ac:dyDescent="0.3">
      <c r="A7" s="116"/>
      <c r="B7" s="138">
        <v>1962</v>
      </c>
      <c r="C7" s="135">
        <v>472.58632999999998</v>
      </c>
      <c r="D7" s="135">
        <v>2674.8522200000002</v>
      </c>
      <c r="E7" s="135">
        <v>310.70281</v>
      </c>
      <c r="F7" s="135">
        <v>35.073999999999998</v>
      </c>
      <c r="G7" s="135">
        <v>140.71842000000001</v>
      </c>
      <c r="H7" s="135">
        <v>6746.8599800000002</v>
      </c>
      <c r="I7" s="178">
        <v>471.26288</v>
      </c>
      <c r="J7" s="116"/>
      <c r="K7" s="170">
        <v>0</v>
      </c>
      <c r="L7" s="377" t="s">
        <v>226</v>
      </c>
    </row>
    <row r="8" spans="1:22" s="155" customFormat="1" ht="14.4" x14ac:dyDescent="0.3">
      <c r="A8" s="116"/>
      <c r="B8" s="138">
        <v>1963</v>
      </c>
      <c r="C8" s="135">
        <v>498.79863999999998</v>
      </c>
      <c r="D8" s="135">
        <v>2519.76485</v>
      </c>
      <c r="E8" s="135">
        <v>340.40724</v>
      </c>
      <c r="F8" s="135">
        <v>34.326500000000003</v>
      </c>
      <c r="G8" s="135">
        <v>140.67325</v>
      </c>
      <c r="H8" s="135">
        <v>6544.3595100000002</v>
      </c>
      <c r="I8" s="178">
        <v>409.67428000000001</v>
      </c>
      <c r="J8" s="116"/>
      <c r="K8" s="170">
        <v>0</v>
      </c>
      <c r="L8" s="377" t="s">
        <v>226</v>
      </c>
    </row>
    <row r="9" spans="1:22" s="155" customFormat="1" ht="16.5" customHeight="1" x14ac:dyDescent="0.3">
      <c r="A9" s="116"/>
      <c r="B9" s="138">
        <v>1964</v>
      </c>
      <c r="C9" s="135">
        <v>340.14035000000001</v>
      </c>
      <c r="D9" s="135">
        <v>2704.7433799999999</v>
      </c>
      <c r="E9" s="135">
        <v>360.25650999999999</v>
      </c>
      <c r="F9" s="135">
        <v>26.325500000000002</v>
      </c>
      <c r="G9" s="135">
        <v>147.72934000000001</v>
      </c>
      <c r="H9" s="135">
        <v>6500.9821300000003</v>
      </c>
      <c r="I9" s="178">
        <v>307.13663000000003</v>
      </c>
      <c r="J9" s="116"/>
      <c r="K9" s="170">
        <v>0</v>
      </c>
      <c r="L9" s="377" t="s">
        <v>226</v>
      </c>
      <c r="Q9" s="189"/>
      <c r="R9" s="189"/>
      <c r="S9" s="189"/>
      <c r="T9" s="189"/>
      <c r="V9" s="190"/>
    </row>
    <row r="10" spans="1:22" s="155" customFormat="1" ht="14.4" x14ac:dyDescent="0.3">
      <c r="A10" s="116"/>
      <c r="B10" s="138">
        <v>1965</v>
      </c>
      <c r="C10" s="135">
        <v>312.21244999999999</v>
      </c>
      <c r="D10" s="135">
        <v>2676.1472399999998</v>
      </c>
      <c r="E10" s="135">
        <v>384.02444000000003</v>
      </c>
      <c r="F10" s="135">
        <v>13.29857</v>
      </c>
      <c r="G10" s="135">
        <v>147.70275000000001</v>
      </c>
      <c r="H10" s="135">
        <v>6677.7042499999998</v>
      </c>
      <c r="I10" s="178">
        <v>324.92923000000002</v>
      </c>
      <c r="J10" s="116"/>
      <c r="K10" s="170">
        <v>0</v>
      </c>
      <c r="L10" s="377" t="s">
        <v>226</v>
      </c>
      <c r="Q10" s="135"/>
      <c r="R10" s="135"/>
      <c r="S10" s="135"/>
      <c r="T10" s="135"/>
    </row>
    <row r="11" spans="1:22" s="155" customFormat="1" ht="14.4" x14ac:dyDescent="0.3">
      <c r="A11" s="116"/>
      <c r="B11" s="138">
        <v>1966</v>
      </c>
      <c r="C11" s="135">
        <v>198.01468</v>
      </c>
      <c r="D11" s="135">
        <v>2960.7417500000001</v>
      </c>
      <c r="E11" s="135">
        <v>441.03843000000001</v>
      </c>
      <c r="F11" s="135">
        <v>21.063089999999999</v>
      </c>
      <c r="G11" s="135">
        <v>153.43594999999999</v>
      </c>
      <c r="H11" s="135">
        <v>7148.4306299999998</v>
      </c>
      <c r="I11" s="178">
        <v>395.86045000000001</v>
      </c>
      <c r="J11" s="116"/>
      <c r="K11" s="170">
        <v>0</v>
      </c>
      <c r="L11" s="377" t="s">
        <v>226</v>
      </c>
    </row>
    <row r="12" spans="1:22" s="155" customFormat="1" ht="14.4" x14ac:dyDescent="0.3">
      <c r="A12" s="116"/>
      <c r="B12" s="138">
        <v>1967</v>
      </c>
      <c r="C12" s="135">
        <v>131.11987999999999</v>
      </c>
      <c r="D12" s="135">
        <v>1940.6955700000001</v>
      </c>
      <c r="E12" s="135">
        <v>573.99676999999997</v>
      </c>
      <c r="F12" s="135">
        <v>59.510860000000001</v>
      </c>
      <c r="G12" s="135">
        <v>135.1497</v>
      </c>
      <c r="H12" s="135">
        <v>7178.36121</v>
      </c>
      <c r="I12" s="178">
        <v>341.57616000000002</v>
      </c>
      <c r="J12" s="116"/>
      <c r="K12" s="170">
        <v>0</v>
      </c>
      <c r="L12" s="377" t="s">
        <v>226</v>
      </c>
    </row>
    <row r="13" spans="1:22" s="155" customFormat="1" ht="14.4" x14ac:dyDescent="0.3">
      <c r="A13" s="116"/>
      <c r="B13" s="138">
        <v>1968</v>
      </c>
      <c r="C13" s="135">
        <v>65.202309999999997</v>
      </c>
      <c r="D13" s="135">
        <v>2356.3213799999999</v>
      </c>
      <c r="E13" s="135">
        <v>697.32146</v>
      </c>
      <c r="F13" s="135">
        <v>73.233879999999999</v>
      </c>
      <c r="G13" s="135">
        <v>148.45546999999999</v>
      </c>
      <c r="H13" s="135">
        <v>7707.7688799999996</v>
      </c>
      <c r="I13" s="178">
        <v>243.43686</v>
      </c>
      <c r="J13" s="116"/>
      <c r="K13" s="170">
        <v>0</v>
      </c>
      <c r="L13" s="377" t="s">
        <v>226</v>
      </c>
    </row>
    <row r="14" spans="1:22" s="155" customFormat="1" ht="14.4" x14ac:dyDescent="0.3">
      <c r="A14" s="116"/>
      <c r="B14" s="138">
        <v>1969</v>
      </c>
      <c r="C14" s="135">
        <v>38.282229999999998</v>
      </c>
      <c r="D14" s="135">
        <v>2649.4969799999999</v>
      </c>
      <c r="E14" s="135">
        <v>805.93277</v>
      </c>
      <c r="F14" s="135">
        <v>67.964550000000003</v>
      </c>
      <c r="G14" s="135">
        <v>151.17293000000001</v>
      </c>
      <c r="H14" s="135">
        <v>8154.7659100000001</v>
      </c>
      <c r="I14" s="178">
        <v>238.37898000000001</v>
      </c>
      <c r="J14" s="116"/>
      <c r="K14" s="170">
        <v>0</v>
      </c>
      <c r="L14" s="377" t="s">
        <v>226</v>
      </c>
    </row>
    <row r="15" spans="1:22" s="155" customFormat="1" ht="14.4" x14ac:dyDescent="0.3">
      <c r="A15" s="116"/>
      <c r="B15" s="138">
        <v>1970</v>
      </c>
      <c r="C15" s="135">
        <v>42.94706</v>
      </c>
      <c r="D15" s="135">
        <v>3020.0327200000002</v>
      </c>
      <c r="E15" s="135">
        <v>648.88030000000003</v>
      </c>
      <c r="F15" s="135">
        <v>35.807360000000003</v>
      </c>
      <c r="G15" s="135">
        <v>153.99607</v>
      </c>
      <c r="H15" s="135">
        <v>8406.8459299999995</v>
      </c>
      <c r="I15" s="178">
        <v>119.25172000000001</v>
      </c>
      <c r="J15" s="116"/>
      <c r="K15" s="170">
        <v>0</v>
      </c>
      <c r="L15" s="377" t="s">
        <v>226</v>
      </c>
    </row>
    <row r="16" spans="1:22" s="155" customFormat="1" ht="14.4" x14ac:dyDescent="0.3">
      <c r="A16" s="116"/>
      <c r="B16" s="138">
        <v>1971</v>
      </c>
      <c r="C16" s="135">
        <v>42.189909999999998</v>
      </c>
      <c r="D16" s="135">
        <v>3116.4643900000001</v>
      </c>
      <c r="E16" s="135">
        <v>767.37359000000004</v>
      </c>
      <c r="F16" s="135">
        <v>55.876289999999997</v>
      </c>
      <c r="G16" s="135">
        <v>144.68350000000001</v>
      </c>
      <c r="H16" s="135">
        <v>8797.0480299999999</v>
      </c>
      <c r="I16" s="178">
        <v>86.756410000000002</v>
      </c>
      <c r="J16" s="116"/>
      <c r="K16" s="170">
        <v>0</v>
      </c>
      <c r="L16" s="377" t="s">
        <v>226</v>
      </c>
    </row>
    <row r="17" spans="1:12" s="155" customFormat="1" ht="14.4" x14ac:dyDescent="0.3">
      <c r="A17" s="116"/>
      <c r="B17" s="138">
        <v>1972</v>
      </c>
      <c r="C17" s="135">
        <v>94.04495</v>
      </c>
      <c r="D17" s="135">
        <v>3407.8111100000001</v>
      </c>
      <c r="E17" s="135">
        <v>762.20866000000001</v>
      </c>
      <c r="F17" s="135">
        <v>77.951999999999998</v>
      </c>
      <c r="G17" s="135">
        <v>154.92731000000001</v>
      </c>
      <c r="H17" s="135">
        <v>9267.0120299999999</v>
      </c>
      <c r="I17" s="178">
        <v>63.35436</v>
      </c>
      <c r="J17" s="116"/>
      <c r="K17" s="170">
        <v>0</v>
      </c>
      <c r="L17" s="377" t="s">
        <v>226</v>
      </c>
    </row>
    <row r="18" spans="1:12" s="155" customFormat="1" ht="14.4" x14ac:dyDescent="0.3">
      <c r="A18" s="116"/>
      <c r="B18" s="138">
        <v>1973</v>
      </c>
      <c r="C18" s="135">
        <v>110.49636</v>
      </c>
      <c r="D18" s="135">
        <v>3833.85547</v>
      </c>
      <c r="E18" s="135">
        <v>757.47635000000002</v>
      </c>
      <c r="F18" s="135">
        <v>65.033140000000003</v>
      </c>
      <c r="G18" s="135">
        <v>159.14644999999999</v>
      </c>
      <c r="H18" s="135">
        <v>10178.838610000001</v>
      </c>
      <c r="I18" s="178">
        <v>43.68459</v>
      </c>
      <c r="J18" s="116"/>
      <c r="K18" s="170">
        <v>0</v>
      </c>
      <c r="L18" s="377" t="s">
        <v>226</v>
      </c>
    </row>
    <row r="19" spans="1:12" s="155" customFormat="1" ht="14.4" x14ac:dyDescent="0.3">
      <c r="A19" s="116"/>
      <c r="B19" s="138">
        <v>1974</v>
      </c>
      <c r="C19" s="135">
        <v>104.62278000000001</v>
      </c>
      <c r="D19" s="135">
        <v>4265.8582800000004</v>
      </c>
      <c r="E19" s="135">
        <v>780.48546999999996</v>
      </c>
      <c r="F19" s="135">
        <v>52.859220000000001</v>
      </c>
      <c r="G19" s="135">
        <v>152.41976</v>
      </c>
      <c r="H19" s="135">
        <v>9921.9012199999997</v>
      </c>
      <c r="I19" s="178">
        <v>121.98206</v>
      </c>
      <c r="J19" s="116"/>
      <c r="K19" s="170">
        <v>0</v>
      </c>
      <c r="L19" s="377" t="s">
        <v>226</v>
      </c>
    </row>
    <row r="20" spans="1:12" s="155" customFormat="1" ht="14.4" x14ac:dyDescent="0.3">
      <c r="A20" s="116"/>
      <c r="B20" s="138">
        <v>1975</v>
      </c>
      <c r="C20" s="135">
        <v>79.250720000000001</v>
      </c>
      <c r="D20" s="135">
        <v>3834.5479999999998</v>
      </c>
      <c r="E20" s="135">
        <v>818.22306000000003</v>
      </c>
      <c r="F20" s="135">
        <v>50.082999999999998</v>
      </c>
      <c r="G20" s="135">
        <v>161.66634999999999</v>
      </c>
      <c r="H20" s="135">
        <v>9681.7517900000003</v>
      </c>
      <c r="I20" s="178">
        <v>160.43034</v>
      </c>
      <c r="J20" s="116"/>
      <c r="K20" s="170">
        <v>0</v>
      </c>
      <c r="L20" s="377" t="s">
        <v>226</v>
      </c>
    </row>
    <row r="21" spans="1:12" s="155" customFormat="1" ht="14.4" x14ac:dyDescent="0.3">
      <c r="A21" s="116"/>
      <c r="B21" s="138">
        <v>1976</v>
      </c>
      <c r="C21" s="135">
        <v>93.991159999999994</v>
      </c>
      <c r="D21" s="135">
        <v>4101.2488999999996</v>
      </c>
      <c r="E21" s="135">
        <v>752.96371999999997</v>
      </c>
      <c r="F21" s="135">
        <v>50.170479999999998</v>
      </c>
      <c r="G21" s="135">
        <v>179.59275</v>
      </c>
      <c r="H21" s="135">
        <v>10668.0592</v>
      </c>
      <c r="I21" s="178">
        <v>141.17089000000001</v>
      </c>
      <c r="J21" s="116"/>
      <c r="K21" s="170">
        <v>0</v>
      </c>
      <c r="L21" s="377" t="s">
        <v>226</v>
      </c>
    </row>
    <row r="22" spans="1:12" s="155" customFormat="1" ht="14.4" x14ac:dyDescent="0.3">
      <c r="A22" s="116"/>
      <c r="B22" s="138">
        <v>1977</v>
      </c>
      <c r="C22" s="135">
        <v>92.354060000000004</v>
      </c>
      <c r="D22" s="135">
        <v>4048.7840999999999</v>
      </c>
      <c r="E22" s="135">
        <v>772.40291000000002</v>
      </c>
      <c r="F22" s="135">
        <v>37.06776</v>
      </c>
      <c r="G22" s="135">
        <v>196.18819999999999</v>
      </c>
      <c r="H22" s="135">
        <v>10239.777690000001</v>
      </c>
      <c r="I22" s="178">
        <v>135.64872</v>
      </c>
      <c r="J22" s="116"/>
      <c r="K22" s="170">
        <v>0</v>
      </c>
      <c r="L22" s="377" t="s">
        <v>226</v>
      </c>
    </row>
    <row r="23" spans="1:12" s="155" customFormat="1" ht="14.4" x14ac:dyDescent="0.3">
      <c r="A23" s="116"/>
      <c r="B23" s="138">
        <v>1978</v>
      </c>
      <c r="C23" s="135">
        <v>87.042559999999995</v>
      </c>
      <c r="D23" s="135">
        <v>4451.1344499999996</v>
      </c>
      <c r="E23" s="135">
        <v>699.04049999999995</v>
      </c>
      <c r="F23" s="135">
        <v>45.808720000000001</v>
      </c>
      <c r="G23" s="135">
        <v>210.68613999999999</v>
      </c>
      <c r="H23" s="135">
        <v>12064.37887</v>
      </c>
      <c r="I23" s="178">
        <v>133.68764999999999</v>
      </c>
      <c r="J23" s="116"/>
      <c r="K23" s="170">
        <v>0</v>
      </c>
      <c r="L23" s="377" t="s">
        <v>226</v>
      </c>
    </row>
    <row r="24" spans="1:12" s="155" customFormat="1" ht="14.4" x14ac:dyDescent="0.3">
      <c r="A24" s="116"/>
      <c r="B24" s="138">
        <v>1979</v>
      </c>
      <c r="C24" s="135">
        <v>122.28382000000001</v>
      </c>
      <c r="D24" s="135">
        <v>4791.3303100000003</v>
      </c>
      <c r="E24" s="135">
        <v>907.26738999999998</v>
      </c>
      <c r="F24" s="135">
        <v>17.790099999999999</v>
      </c>
      <c r="G24" s="135">
        <v>220.46021999999999</v>
      </c>
      <c r="H24" s="135">
        <v>10319.94889</v>
      </c>
      <c r="I24" s="178">
        <v>23.737069999999999</v>
      </c>
      <c r="J24" s="116"/>
      <c r="K24" s="170">
        <v>0</v>
      </c>
      <c r="L24" s="377" t="s">
        <v>226</v>
      </c>
    </row>
    <row r="25" spans="1:12" s="155" customFormat="1" ht="14.4" x14ac:dyDescent="0.3">
      <c r="A25" s="116"/>
      <c r="B25" s="138">
        <v>1980</v>
      </c>
      <c r="C25" s="135">
        <v>159.2808</v>
      </c>
      <c r="D25" s="135">
        <v>4758.9185100000004</v>
      </c>
      <c r="E25" s="135">
        <v>920.24401</v>
      </c>
      <c r="F25" s="135">
        <v>45.373809999999999</v>
      </c>
      <c r="G25" s="135">
        <v>196.31604999999999</v>
      </c>
      <c r="H25" s="135">
        <v>9705.4145499999995</v>
      </c>
      <c r="I25" s="178">
        <v>0</v>
      </c>
      <c r="J25" s="116"/>
      <c r="K25" s="170">
        <v>0</v>
      </c>
      <c r="L25" s="377" t="s">
        <v>226</v>
      </c>
    </row>
    <row r="26" spans="1:12" s="155" customFormat="1" ht="14.4" x14ac:dyDescent="0.3">
      <c r="A26" s="116"/>
      <c r="B26" s="138">
        <v>1981</v>
      </c>
      <c r="C26" s="135">
        <v>177.48855</v>
      </c>
      <c r="D26" s="135">
        <v>3833.8651100000002</v>
      </c>
      <c r="E26" s="135">
        <v>799.58677999999998</v>
      </c>
      <c r="F26" s="135">
        <v>52.369950000000003</v>
      </c>
      <c r="G26" s="135">
        <v>188.27473000000001</v>
      </c>
      <c r="H26" s="135">
        <v>10023.906139999999</v>
      </c>
      <c r="I26" s="178">
        <v>0</v>
      </c>
      <c r="J26" s="116"/>
      <c r="K26" s="170">
        <v>1</v>
      </c>
      <c r="L26" s="377" t="s">
        <v>226</v>
      </c>
    </row>
    <row r="27" spans="1:12" s="155" customFormat="1" ht="14.4" x14ac:dyDescent="0.3">
      <c r="A27" s="116"/>
      <c r="B27" s="138">
        <v>1982</v>
      </c>
      <c r="C27" s="135">
        <v>92.468419999999995</v>
      </c>
      <c r="D27" s="135">
        <v>3865.64941</v>
      </c>
      <c r="E27" s="135">
        <v>625.02733999999998</v>
      </c>
      <c r="F27" s="135">
        <v>28.605360000000001</v>
      </c>
      <c r="G27" s="135">
        <v>171.69076000000001</v>
      </c>
      <c r="H27" s="135">
        <v>9670.7385799999993</v>
      </c>
      <c r="I27" s="178">
        <v>0</v>
      </c>
      <c r="J27" s="116"/>
      <c r="K27" s="170">
        <v>24</v>
      </c>
      <c r="L27" s="377" t="s">
        <v>226</v>
      </c>
    </row>
    <row r="28" spans="1:12" s="155" customFormat="1" ht="14.4" x14ac:dyDescent="0.3">
      <c r="A28" s="116"/>
      <c r="B28" s="138">
        <v>1983</v>
      </c>
      <c r="C28" s="135">
        <v>101.98783</v>
      </c>
      <c r="D28" s="135">
        <v>4105.7498800000003</v>
      </c>
      <c r="E28" s="135">
        <v>651.92751999999996</v>
      </c>
      <c r="F28" s="135">
        <v>54.290709999999997</v>
      </c>
      <c r="G28" s="135">
        <v>179.75563</v>
      </c>
      <c r="H28" s="135">
        <v>9939.9553500000002</v>
      </c>
      <c r="I28" s="178">
        <v>2.5883600000000002</v>
      </c>
      <c r="J28" s="116"/>
      <c r="K28" s="170">
        <v>26</v>
      </c>
      <c r="L28" s="377" t="s">
        <v>226</v>
      </c>
    </row>
    <row r="29" spans="1:12" s="155" customFormat="1" ht="14.4" x14ac:dyDescent="0.3">
      <c r="A29" s="116"/>
      <c r="B29" s="138">
        <v>1984</v>
      </c>
      <c r="C29" s="135">
        <v>77.358180000000004</v>
      </c>
      <c r="D29" s="135">
        <v>4082.0150400000002</v>
      </c>
      <c r="E29" s="135">
        <v>641.63300000000004</v>
      </c>
      <c r="F29" s="135">
        <v>68.733930000000001</v>
      </c>
      <c r="G29" s="135">
        <v>191.68641</v>
      </c>
      <c r="H29" s="135">
        <v>9831.3394599999992</v>
      </c>
      <c r="I29" s="178">
        <v>1.5639799999999999</v>
      </c>
      <c r="J29" s="116"/>
      <c r="K29" s="170">
        <v>23</v>
      </c>
      <c r="L29" s="377" t="s">
        <v>226</v>
      </c>
    </row>
    <row r="30" spans="1:12" s="155" customFormat="1" ht="14.4" x14ac:dyDescent="0.3">
      <c r="A30" s="116"/>
      <c r="B30" s="138">
        <v>1985</v>
      </c>
      <c r="C30" s="135">
        <v>91.060820000000007</v>
      </c>
      <c r="D30" s="135">
        <v>4131.8817200000003</v>
      </c>
      <c r="E30" s="135">
        <v>677.79512999999997</v>
      </c>
      <c r="F30" s="135">
        <v>50.861910000000002</v>
      </c>
      <c r="G30" s="135">
        <v>178.64532</v>
      </c>
      <c r="H30" s="135">
        <v>9438.9269299999996</v>
      </c>
      <c r="I30" s="191" t="s">
        <v>88</v>
      </c>
      <c r="J30" s="116"/>
      <c r="K30" s="170">
        <v>15</v>
      </c>
      <c r="L30" s="377" t="s">
        <v>226</v>
      </c>
    </row>
    <row r="31" spans="1:12" s="155" customFormat="1" ht="14.4" x14ac:dyDescent="0.3">
      <c r="A31" s="116"/>
      <c r="B31" s="138">
        <v>1986</v>
      </c>
      <c r="C31" s="135">
        <v>104.59381999999999</v>
      </c>
      <c r="D31" s="135">
        <v>3929.57557</v>
      </c>
      <c r="E31" s="135">
        <v>867.41489000000001</v>
      </c>
      <c r="F31" s="135">
        <v>55.132570000000001</v>
      </c>
      <c r="G31" s="135">
        <v>174.67513</v>
      </c>
      <c r="H31" s="135">
        <v>9445.0969000000005</v>
      </c>
      <c r="I31" s="178">
        <v>0</v>
      </c>
      <c r="J31" s="116"/>
      <c r="K31" s="170">
        <v>8</v>
      </c>
      <c r="L31" s="377" t="s">
        <v>226</v>
      </c>
    </row>
    <row r="32" spans="1:12" s="155" customFormat="1" ht="14.4" x14ac:dyDescent="0.3">
      <c r="A32" s="116"/>
      <c r="B32" s="138">
        <v>1987</v>
      </c>
      <c r="C32" s="135">
        <v>82.256519999999995</v>
      </c>
      <c r="D32" s="135">
        <v>4079.8748999999998</v>
      </c>
      <c r="E32" s="135">
        <v>718.26062999999999</v>
      </c>
      <c r="F32" s="135">
        <v>38.544640000000001</v>
      </c>
      <c r="G32" s="135">
        <v>197.4802</v>
      </c>
      <c r="H32" s="135">
        <v>9603.8782699999992</v>
      </c>
      <c r="I32" s="178">
        <v>0</v>
      </c>
      <c r="J32" s="116"/>
      <c r="K32" s="170">
        <v>6</v>
      </c>
      <c r="L32" s="377" t="s">
        <v>226</v>
      </c>
    </row>
    <row r="33" spans="1:12" s="155" customFormat="1" ht="14.4" x14ac:dyDescent="0.3">
      <c r="A33" s="116"/>
      <c r="B33" s="138">
        <v>1988</v>
      </c>
      <c r="C33" s="135">
        <v>107.42895</v>
      </c>
      <c r="D33" s="135">
        <v>4148.5240100000001</v>
      </c>
      <c r="E33" s="135">
        <v>808.84518000000003</v>
      </c>
      <c r="F33" s="135">
        <v>48.486190000000001</v>
      </c>
      <c r="G33" s="135">
        <v>190.43815000000001</v>
      </c>
      <c r="H33" s="135">
        <v>9789.4605100000008</v>
      </c>
      <c r="I33" s="178">
        <v>0</v>
      </c>
      <c r="J33" s="116"/>
      <c r="K33" s="170">
        <v>1</v>
      </c>
      <c r="L33" s="377" t="s">
        <v>226</v>
      </c>
    </row>
    <row r="34" spans="1:12" s="155" customFormat="1" ht="14.4" x14ac:dyDescent="0.3">
      <c r="A34" s="116"/>
      <c r="B34" s="138">
        <v>1989</v>
      </c>
      <c r="C34" s="135">
        <v>95.284840000000003</v>
      </c>
      <c r="D34" s="135">
        <v>4114.9970000000003</v>
      </c>
      <c r="E34" s="135">
        <v>749.54810999999995</v>
      </c>
      <c r="F34" s="135">
        <v>53.418469999999999</v>
      </c>
      <c r="G34" s="135">
        <v>195.33023</v>
      </c>
      <c r="H34" s="135">
        <v>9602.2612599999993</v>
      </c>
      <c r="I34" s="178">
        <v>0</v>
      </c>
      <c r="J34" s="116"/>
      <c r="K34" s="170">
        <v>0</v>
      </c>
      <c r="L34" s="377" t="s">
        <v>226</v>
      </c>
    </row>
    <row r="35" spans="1:12" s="155" customFormat="1" ht="14.4" x14ac:dyDescent="0.3">
      <c r="A35" s="116"/>
      <c r="B35" s="138">
        <v>1990</v>
      </c>
      <c r="C35" s="135">
        <v>110.92034</v>
      </c>
      <c r="D35" s="135">
        <v>3992.8210899999999</v>
      </c>
      <c r="E35" s="135">
        <v>707.74450999999999</v>
      </c>
      <c r="F35" s="135">
        <v>66.635289999999998</v>
      </c>
      <c r="G35" s="135">
        <v>201.00962999999999</v>
      </c>
      <c r="H35" s="135">
        <v>9630.0198600000003</v>
      </c>
      <c r="I35" s="178">
        <v>0</v>
      </c>
      <c r="J35" s="116"/>
      <c r="K35" s="170">
        <v>3</v>
      </c>
      <c r="L35" s="377" t="s">
        <v>226</v>
      </c>
    </row>
    <row r="36" spans="1:12" s="155" customFormat="1" ht="14.4" x14ac:dyDescent="0.3">
      <c r="A36" s="116"/>
      <c r="B36" s="138">
        <v>1991</v>
      </c>
      <c r="C36" s="135">
        <v>108.04137</v>
      </c>
      <c r="D36" s="135">
        <v>3856.3044799999998</v>
      </c>
      <c r="E36" s="135">
        <v>614.84973000000002</v>
      </c>
      <c r="F36" s="135">
        <v>47.783000000000001</v>
      </c>
      <c r="G36" s="135">
        <v>179.82629</v>
      </c>
      <c r="H36" s="135">
        <v>9686.6604800000005</v>
      </c>
      <c r="I36" s="178">
        <v>0</v>
      </c>
      <c r="J36" s="116"/>
      <c r="K36" s="170">
        <v>13</v>
      </c>
      <c r="L36" s="377" t="s">
        <v>226</v>
      </c>
    </row>
    <row r="37" spans="1:12" s="155" customFormat="1" ht="14.4" x14ac:dyDescent="0.3">
      <c r="A37" s="116"/>
      <c r="B37" s="138">
        <v>1992</v>
      </c>
      <c r="C37" s="135">
        <v>75.384739999999994</v>
      </c>
      <c r="D37" s="135">
        <v>4339.3214200000002</v>
      </c>
      <c r="E37" s="135">
        <v>864.24222999999995</v>
      </c>
      <c r="F37" s="135">
        <v>35.143450000000001</v>
      </c>
      <c r="G37" s="135">
        <v>183.3389</v>
      </c>
      <c r="H37" s="135">
        <v>10099.506460000001</v>
      </c>
      <c r="I37" s="178">
        <v>0</v>
      </c>
      <c r="J37" s="116"/>
      <c r="K37" s="170">
        <v>13</v>
      </c>
      <c r="L37" s="377" t="s">
        <v>226</v>
      </c>
    </row>
    <row r="38" spans="1:12" s="155" customFormat="1" ht="14.4" x14ac:dyDescent="0.3">
      <c r="A38" s="116"/>
      <c r="B38" s="138">
        <v>1993</v>
      </c>
      <c r="C38" s="135">
        <v>63.697490000000002</v>
      </c>
      <c r="D38" s="135">
        <v>4456.8921499999997</v>
      </c>
      <c r="E38" s="135">
        <v>901.1567</v>
      </c>
      <c r="F38" s="135">
        <v>42.918259999999997</v>
      </c>
      <c r="G38" s="135">
        <v>186.68664999999999</v>
      </c>
      <c r="H38" s="135">
        <v>10420.603569999999</v>
      </c>
      <c r="I38" s="178">
        <v>0</v>
      </c>
      <c r="J38" s="116"/>
      <c r="K38" s="170">
        <v>15</v>
      </c>
      <c r="L38" s="377" t="s">
        <v>226</v>
      </c>
    </row>
    <row r="39" spans="1:12" s="155" customFormat="1" ht="14.4" x14ac:dyDescent="0.3">
      <c r="A39" s="116"/>
      <c r="B39" s="138">
        <v>1994</v>
      </c>
      <c r="C39" s="135">
        <v>74.670919999999995</v>
      </c>
      <c r="D39" s="135">
        <v>5100.0581199999997</v>
      </c>
      <c r="E39" s="135">
        <v>855.48860000000002</v>
      </c>
      <c r="F39" s="135">
        <v>57.84619</v>
      </c>
      <c r="G39" s="135">
        <v>195.12499</v>
      </c>
      <c r="H39" s="135">
        <v>10478.55653</v>
      </c>
      <c r="I39" s="178">
        <v>0</v>
      </c>
      <c r="J39" s="116"/>
      <c r="K39" s="170">
        <v>0</v>
      </c>
      <c r="L39" s="377" t="s">
        <v>226</v>
      </c>
    </row>
    <row r="40" spans="1:12" s="155" customFormat="1" ht="14.4" x14ac:dyDescent="0.3">
      <c r="A40" s="116"/>
      <c r="B40" s="138">
        <v>1995</v>
      </c>
      <c r="C40" s="135">
        <v>78.114379999999997</v>
      </c>
      <c r="D40" s="135">
        <v>5389.6489099999999</v>
      </c>
      <c r="E40" s="135">
        <v>1051.7735600000001</v>
      </c>
      <c r="F40" s="135">
        <v>27.792760000000001</v>
      </c>
      <c r="G40" s="135">
        <v>191.77387999999999</v>
      </c>
      <c r="H40" s="135">
        <v>10669.409509999999</v>
      </c>
      <c r="I40" s="178">
        <v>0</v>
      </c>
      <c r="J40" s="116"/>
      <c r="K40" s="170">
        <v>17</v>
      </c>
      <c r="L40" s="377" t="s">
        <v>226</v>
      </c>
    </row>
    <row r="41" spans="1:12" s="155" customFormat="1" ht="14.4" x14ac:dyDescent="0.3">
      <c r="A41" s="116"/>
      <c r="B41" s="138">
        <v>1996</v>
      </c>
      <c r="C41" s="135">
        <v>99.187309999999997</v>
      </c>
      <c r="D41" s="135">
        <v>4885.6586600000001</v>
      </c>
      <c r="E41" s="135">
        <v>998.69278999999995</v>
      </c>
      <c r="F41" s="135">
        <v>15.526070000000001</v>
      </c>
      <c r="G41" s="135">
        <v>186.11466999999999</v>
      </c>
      <c r="H41" s="135">
        <v>11070.3835</v>
      </c>
      <c r="I41" s="178">
        <v>0</v>
      </c>
      <c r="J41" s="116"/>
      <c r="K41" s="170">
        <v>0</v>
      </c>
      <c r="L41" s="377" t="s">
        <v>226</v>
      </c>
    </row>
    <row r="42" spans="1:12" s="155" customFormat="1" ht="14.4" x14ac:dyDescent="0.3">
      <c r="A42" s="116"/>
      <c r="B42" s="138">
        <v>1997</v>
      </c>
      <c r="C42" s="135">
        <v>71.036109999999994</v>
      </c>
      <c r="D42" s="135">
        <v>5718.3825900000002</v>
      </c>
      <c r="E42" s="135">
        <v>792.58982000000003</v>
      </c>
      <c r="F42" s="135">
        <v>8.0752400000000009</v>
      </c>
      <c r="G42" s="135">
        <v>196.60876999999999</v>
      </c>
      <c r="H42" s="135">
        <v>10782.08806</v>
      </c>
      <c r="I42" s="178">
        <v>0</v>
      </c>
      <c r="J42" s="116"/>
      <c r="K42" s="170">
        <v>0</v>
      </c>
      <c r="L42" s="377" t="s">
        <v>226</v>
      </c>
    </row>
    <row r="43" spans="1:12" s="155" customFormat="1" ht="14.4" x14ac:dyDescent="0.3">
      <c r="A43" s="116"/>
      <c r="B43" s="138">
        <v>1998</v>
      </c>
      <c r="C43" s="135">
        <v>102.42221000000001</v>
      </c>
      <c r="D43" s="135">
        <v>5350.1470399999998</v>
      </c>
      <c r="E43" s="135">
        <v>797.76093000000003</v>
      </c>
      <c r="F43" s="135">
        <v>62.399619999999999</v>
      </c>
      <c r="G43" s="135">
        <v>205.82096999999999</v>
      </c>
      <c r="H43" s="135">
        <v>11145.155339999999</v>
      </c>
      <c r="I43" s="178">
        <v>0</v>
      </c>
      <c r="J43" s="116"/>
      <c r="K43" s="170">
        <v>10</v>
      </c>
      <c r="L43" s="377" t="s">
        <v>226</v>
      </c>
    </row>
    <row r="44" spans="1:12" s="155" customFormat="1" ht="14.4" x14ac:dyDescent="0.3">
      <c r="A44" s="116"/>
      <c r="B44" s="138">
        <v>1999</v>
      </c>
      <c r="C44" s="135">
        <v>121.30054</v>
      </c>
      <c r="D44" s="135">
        <v>5535.57798</v>
      </c>
      <c r="E44" s="135">
        <v>835.80107999999996</v>
      </c>
      <c r="F44" s="135">
        <v>12.272</v>
      </c>
      <c r="G44" s="135">
        <v>207.97429</v>
      </c>
      <c r="H44" s="135">
        <v>11334.273020000001</v>
      </c>
      <c r="I44" s="178">
        <v>0</v>
      </c>
      <c r="J44" s="116"/>
      <c r="K44" s="170">
        <v>11</v>
      </c>
      <c r="L44" s="377" t="s">
        <v>226</v>
      </c>
    </row>
    <row r="45" spans="1:12" s="155" customFormat="1" ht="14.4" x14ac:dyDescent="0.3">
      <c r="A45" s="116"/>
      <c r="B45" s="138">
        <v>2000</v>
      </c>
      <c r="C45" s="135">
        <v>134</v>
      </c>
      <c r="D45" s="135">
        <v>5812</v>
      </c>
      <c r="E45" s="135">
        <v>747</v>
      </c>
      <c r="F45" s="135">
        <v>11</v>
      </c>
      <c r="G45" s="135">
        <v>205</v>
      </c>
      <c r="H45" s="135">
        <v>11139</v>
      </c>
      <c r="I45" s="178">
        <v>0</v>
      </c>
      <c r="J45" s="116"/>
      <c r="K45" s="170">
        <v>13</v>
      </c>
      <c r="L45" s="377" t="s">
        <v>226</v>
      </c>
    </row>
    <row r="46" spans="1:12" s="155" customFormat="1" ht="14.4" x14ac:dyDescent="0.3">
      <c r="A46" s="116"/>
      <c r="B46" s="138">
        <v>2001</v>
      </c>
      <c r="C46" s="135">
        <v>109</v>
      </c>
      <c r="D46" s="135">
        <v>6200</v>
      </c>
      <c r="E46" s="135">
        <v>756</v>
      </c>
      <c r="F46" s="135">
        <v>20</v>
      </c>
      <c r="G46" s="135">
        <v>188</v>
      </c>
      <c r="H46" s="135">
        <v>11079</v>
      </c>
      <c r="I46" s="178">
        <v>0</v>
      </c>
      <c r="J46" s="116"/>
      <c r="K46" s="170">
        <v>35</v>
      </c>
      <c r="L46" s="377" t="s">
        <v>226</v>
      </c>
    </row>
    <row r="47" spans="1:12" s="155" customFormat="1" ht="14.4" x14ac:dyDescent="0.3">
      <c r="A47" s="116"/>
      <c r="B47" s="138">
        <v>2002</v>
      </c>
      <c r="C47" s="135">
        <v>115</v>
      </c>
      <c r="D47" s="135">
        <v>6018</v>
      </c>
      <c r="E47" s="135">
        <v>768</v>
      </c>
      <c r="F47" s="135">
        <v>11</v>
      </c>
      <c r="G47" s="135">
        <v>185</v>
      </c>
      <c r="H47" s="135">
        <v>11290</v>
      </c>
      <c r="I47" s="178">
        <v>0</v>
      </c>
      <c r="J47" s="116"/>
      <c r="K47" s="170">
        <v>35</v>
      </c>
      <c r="L47" s="377" t="s">
        <v>226</v>
      </c>
    </row>
    <row r="48" spans="1:12" s="155" customFormat="1" ht="14.4" x14ac:dyDescent="0.3">
      <c r="A48" s="116"/>
      <c r="B48" s="138">
        <v>2003</v>
      </c>
      <c r="C48" s="135">
        <v>101</v>
      </c>
      <c r="D48" s="135">
        <v>5050</v>
      </c>
      <c r="E48" s="135">
        <v>832</v>
      </c>
      <c r="F48" s="135">
        <v>13</v>
      </c>
      <c r="G48" s="135">
        <v>171</v>
      </c>
      <c r="H48" s="135">
        <v>11246</v>
      </c>
      <c r="I48" s="178">
        <v>0</v>
      </c>
      <c r="J48" s="116"/>
      <c r="K48" s="170">
        <v>30</v>
      </c>
      <c r="L48" s="377" t="s">
        <v>226</v>
      </c>
    </row>
    <row r="49" spans="1:13" s="155" customFormat="1" ht="14.4" x14ac:dyDescent="0.3">
      <c r="A49" s="116"/>
      <c r="B49" s="138">
        <v>2004</v>
      </c>
      <c r="C49" s="135">
        <v>42</v>
      </c>
      <c r="D49" s="135">
        <v>6237</v>
      </c>
      <c r="E49" s="135">
        <v>1008</v>
      </c>
      <c r="F49" s="135">
        <v>26</v>
      </c>
      <c r="G49" s="135">
        <v>174</v>
      </c>
      <c r="H49" s="135">
        <v>11295</v>
      </c>
      <c r="I49" s="178">
        <v>0</v>
      </c>
      <c r="J49" s="116"/>
      <c r="K49" s="170">
        <v>38</v>
      </c>
      <c r="L49" s="377" t="s">
        <v>226</v>
      </c>
    </row>
    <row r="50" spans="1:13" s="155" customFormat="1" ht="14.4" x14ac:dyDescent="0.3">
      <c r="A50" s="116"/>
      <c r="B50" s="138">
        <v>2005</v>
      </c>
      <c r="C50" s="135">
        <v>47</v>
      </c>
      <c r="D50" s="135">
        <v>7597</v>
      </c>
      <c r="E50" s="135">
        <v>1112</v>
      </c>
      <c r="F50" s="135">
        <v>22</v>
      </c>
      <c r="G50" s="135">
        <v>173</v>
      </c>
      <c r="H50" s="135">
        <v>11117</v>
      </c>
      <c r="I50" s="178">
        <v>0</v>
      </c>
      <c r="J50" s="116"/>
      <c r="K50" s="170">
        <v>261</v>
      </c>
      <c r="L50" s="337">
        <v>1</v>
      </c>
    </row>
    <row r="51" spans="1:13" s="155" customFormat="1" ht="14.4" x14ac:dyDescent="0.3">
      <c r="A51" s="116"/>
      <c r="B51" s="138">
        <v>2006</v>
      </c>
      <c r="C51" s="135">
        <v>87</v>
      </c>
      <c r="D51" s="135">
        <v>8122</v>
      </c>
      <c r="E51" s="135">
        <v>1045</v>
      </c>
      <c r="F51" s="135">
        <v>18</v>
      </c>
      <c r="G51" s="135">
        <v>168</v>
      </c>
      <c r="H51" s="135">
        <v>11251</v>
      </c>
      <c r="I51" s="178">
        <v>30</v>
      </c>
      <c r="J51" s="116"/>
      <c r="K51" s="170">
        <v>311</v>
      </c>
      <c r="L51" s="337">
        <v>3</v>
      </c>
    </row>
    <row r="52" spans="1:13" s="155" customFormat="1" ht="14.4" x14ac:dyDescent="0.3">
      <c r="A52" s="116"/>
      <c r="B52" s="138">
        <v>2007</v>
      </c>
      <c r="C52" s="135">
        <v>69</v>
      </c>
      <c r="D52" s="135">
        <v>9013</v>
      </c>
      <c r="E52" s="135">
        <v>1026</v>
      </c>
      <c r="F52" s="135">
        <v>12</v>
      </c>
      <c r="G52" s="135">
        <v>174</v>
      </c>
      <c r="H52" s="135">
        <v>11563</v>
      </c>
      <c r="I52" s="178">
        <v>0</v>
      </c>
      <c r="J52" s="116"/>
      <c r="K52" s="170">
        <v>525</v>
      </c>
      <c r="L52" s="337">
        <v>4</v>
      </c>
    </row>
    <row r="53" spans="1:13" s="155" customFormat="1" ht="14.4" x14ac:dyDescent="0.3">
      <c r="A53" s="116"/>
      <c r="B53" s="138">
        <v>2008</v>
      </c>
      <c r="C53" s="135">
        <v>90</v>
      </c>
      <c r="D53" s="135">
        <v>8055</v>
      </c>
      <c r="E53" s="135">
        <v>832</v>
      </c>
      <c r="F53" s="135">
        <v>35</v>
      </c>
      <c r="G53" s="135">
        <v>161</v>
      </c>
      <c r="H53" s="135">
        <v>11250</v>
      </c>
      <c r="I53" s="178">
        <v>0</v>
      </c>
      <c r="J53" s="116"/>
      <c r="K53" s="170">
        <v>660</v>
      </c>
      <c r="L53" s="337">
        <v>3</v>
      </c>
    </row>
    <row r="54" spans="1:13" s="155" customFormat="1" ht="14.4" x14ac:dyDescent="0.3">
      <c r="A54" s="116"/>
      <c r="B54" s="138">
        <v>2009</v>
      </c>
      <c r="C54" s="135">
        <v>75</v>
      </c>
      <c r="D54" s="135">
        <v>7454</v>
      </c>
      <c r="E54" s="135">
        <v>792</v>
      </c>
      <c r="F54" s="135">
        <v>10</v>
      </c>
      <c r="G54" s="135">
        <v>145</v>
      </c>
      <c r="H54" s="135">
        <v>11471</v>
      </c>
      <c r="I54" s="178">
        <v>0</v>
      </c>
      <c r="J54" s="116"/>
      <c r="K54" s="170">
        <v>762</v>
      </c>
      <c r="L54" s="337">
        <v>4</v>
      </c>
    </row>
    <row r="55" spans="1:13" s="155" customFormat="1" ht="14.4" x14ac:dyDescent="0.3">
      <c r="A55" s="116"/>
      <c r="B55" s="138">
        <v>2010</v>
      </c>
      <c r="C55" s="135">
        <v>47</v>
      </c>
      <c r="D55" s="135">
        <v>7475</v>
      </c>
      <c r="E55" s="135">
        <v>928</v>
      </c>
      <c r="F55" s="135">
        <v>13</v>
      </c>
      <c r="G55" s="135">
        <v>129</v>
      </c>
      <c r="H55" s="135">
        <v>11596</v>
      </c>
      <c r="I55" s="178">
        <v>0</v>
      </c>
      <c r="J55" s="116"/>
      <c r="K55" s="170">
        <v>699</v>
      </c>
      <c r="L55" s="337">
        <v>3</v>
      </c>
    </row>
    <row r="56" spans="1:13" s="155" customFormat="1" ht="14.4" x14ac:dyDescent="0.3">
      <c r="A56" s="116"/>
      <c r="B56" s="138">
        <v>2011</v>
      </c>
      <c r="C56" s="135">
        <v>44</v>
      </c>
      <c r="D56" s="135">
        <v>7931</v>
      </c>
      <c r="E56" s="135">
        <v>919</v>
      </c>
      <c r="F56" s="135">
        <v>12</v>
      </c>
      <c r="G56" s="135">
        <v>127</v>
      </c>
      <c r="H56" s="135">
        <v>11424</v>
      </c>
      <c r="I56" s="178">
        <v>0</v>
      </c>
      <c r="J56" s="116"/>
      <c r="K56" s="170">
        <v>888</v>
      </c>
      <c r="L56" s="337">
        <v>10</v>
      </c>
    </row>
    <row r="57" spans="1:13" s="155" customFormat="1" ht="14.4" x14ac:dyDescent="0.3">
      <c r="A57" s="116"/>
      <c r="B57" s="138">
        <v>2012</v>
      </c>
      <c r="C57" s="135">
        <v>41</v>
      </c>
      <c r="D57" s="135">
        <v>7247</v>
      </c>
      <c r="E57" s="135">
        <v>936</v>
      </c>
      <c r="F57" s="135">
        <v>11</v>
      </c>
      <c r="G57" s="135">
        <v>115</v>
      </c>
      <c r="H57" s="135">
        <v>11598</v>
      </c>
      <c r="I57" s="178">
        <v>0</v>
      </c>
      <c r="J57" s="116"/>
      <c r="K57" s="170">
        <v>978</v>
      </c>
      <c r="L57" s="337">
        <v>9</v>
      </c>
    </row>
    <row r="58" spans="1:13" s="155" customFormat="1" ht="14.4" x14ac:dyDescent="0.3">
      <c r="A58" s="116"/>
      <c r="B58" s="138">
        <v>2013</v>
      </c>
      <c r="C58" s="135">
        <v>37</v>
      </c>
      <c r="D58" s="135">
        <v>7754</v>
      </c>
      <c r="E58" s="135">
        <v>875</v>
      </c>
      <c r="F58" s="135">
        <v>6</v>
      </c>
      <c r="G58" s="135">
        <v>123</v>
      </c>
      <c r="H58" s="135">
        <v>11839</v>
      </c>
      <c r="I58" s="178">
        <v>0</v>
      </c>
      <c r="J58" s="116"/>
      <c r="K58" s="170">
        <v>1035</v>
      </c>
      <c r="L58" s="337">
        <v>10</v>
      </c>
    </row>
    <row r="59" spans="1:13" s="155" customFormat="1" ht="14.4" x14ac:dyDescent="0.3">
      <c r="A59" s="116"/>
      <c r="B59" s="138">
        <v>2014</v>
      </c>
      <c r="C59" s="135">
        <v>55</v>
      </c>
      <c r="D59" s="135">
        <v>7209</v>
      </c>
      <c r="E59" s="135">
        <v>974</v>
      </c>
      <c r="F59" s="135">
        <v>3</v>
      </c>
      <c r="G59" s="135">
        <v>122</v>
      </c>
      <c r="H59" s="135">
        <v>11981</v>
      </c>
      <c r="I59" s="178">
        <v>0</v>
      </c>
      <c r="J59" s="116"/>
      <c r="K59" s="170">
        <v>1028</v>
      </c>
      <c r="L59" s="337">
        <v>9</v>
      </c>
    </row>
    <row r="60" spans="1:13" s="155" customFormat="1" ht="14.4" x14ac:dyDescent="0.3">
      <c r="A60" s="116"/>
      <c r="B60" s="138">
        <v>2015</v>
      </c>
      <c r="C60" s="135">
        <v>57</v>
      </c>
      <c r="D60" s="135">
        <v>6666</v>
      </c>
      <c r="E60" s="135">
        <v>953</v>
      </c>
      <c r="F60" s="135">
        <v>4</v>
      </c>
      <c r="G60" s="135">
        <v>129</v>
      </c>
      <c r="H60" s="135">
        <v>12276</v>
      </c>
      <c r="I60" s="178">
        <v>0</v>
      </c>
      <c r="J60" s="116"/>
      <c r="K60" s="170">
        <v>1270</v>
      </c>
      <c r="L60" s="337">
        <v>8</v>
      </c>
    </row>
    <row r="61" spans="1:13" s="155" customFormat="1" ht="14.4" x14ac:dyDescent="0.3">
      <c r="A61" s="116"/>
      <c r="B61" s="138">
        <v>2016</v>
      </c>
      <c r="C61" s="135">
        <v>49</v>
      </c>
      <c r="D61" s="135">
        <v>7068</v>
      </c>
      <c r="E61" s="135">
        <v>952</v>
      </c>
      <c r="F61" s="135">
        <v>3</v>
      </c>
      <c r="G61" s="135">
        <v>124</v>
      </c>
      <c r="H61" s="135">
        <v>12488</v>
      </c>
      <c r="I61" s="178">
        <v>0</v>
      </c>
      <c r="J61" s="116"/>
      <c r="K61" s="170">
        <v>1343</v>
      </c>
      <c r="L61" s="337">
        <v>12</v>
      </c>
    </row>
    <row r="62" spans="1:13" s="155" customFormat="1" ht="14.4" x14ac:dyDescent="0.3">
      <c r="A62" s="116"/>
      <c r="B62" s="138">
        <v>2017</v>
      </c>
      <c r="C62" s="135">
        <v>44</v>
      </c>
      <c r="D62" s="135">
        <v>7368</v>
      </c>
      <c r="E62" s="135">
        <v>1105</v>
      </c>
      <c r="F62" s="135">
        <v>3</v>
      </c>
      <c r="G62" s="135">
        <v>116</v>
      </c>
      <c r="H62" s="135">
        <v>12466</v>
      </c>
      <c r="I62" s="135">
        <v>0</v>
      </c>
      <c r="J62" s="376"/>
      <c r="K62" s="170">
        <v>1345</v>
      </c>
      <c r="L62" s="338">
        <v>5</v>
      </c>
    </row>
    <row r="63" spans="1:13" s="155" customFormat="1" ht="14.4" x14ac:dyDescent="0.3">
      <c r="A63" s="116"/>
      <c r="B63" s="138">
        <v>2018</v>
      </c>
      <c r="C63" s="135">
        <v>49</v>
      </c>
      <c r="D63" s="135">
        <v>7507</v>
      </c>
      <c r="E63" s="135">
        <v>1248</v>
      </c>
      <c r="F63" s="135">
        <v>6</v>
      </c>
      <c r="G63" s="135">
        <v>109</v>
      </c>
      <c r="H63" s="135">
        <v>12279</v>
      </c>
      <c r="I63" s="135">
        <v>0</v>
      </c>
      <c r="J63" s="376"/>
      <c r="K63" s="170">
        <v>1319</v>
      </c>
      <c r="L63" s="338">
        <v>6</v>
      </c>
    </row>
    <row r="64" spans="1:13" s="183" customFormat="1" x14ac:dyDescent="0.25">
      <c r="A64" s="144"/>
      <c r="B64" s="138">
        <v>2019</v>
      </c>
      <c r="C64" s="135">
        <v>46</v>
      </c>
      <c r="D64" s="135">
        <v>7456</v>
      </c>
      <c r="E64" s="135">
        <v>1239</v>
      </c>
      <c r="F64" s="135">
        <v>5</v>
      </c>
      <c r="G64" s="135">
        <v>105</v>
      </c>
      <c r="H64" s="135">
        <v>12306</v>
      </c>
      <c r="I64" s="135">
        <v>0</v>
      </c>
      <c r="J64" s="375"/>
      <c r="K64" s="375">
        <v>1345</v>
      </c>
      <c r="L64" s="427">
        <v>7</v>
      </c>
      <c r="M64" s="135"/>
    </row>
    <row r="65" spans="1:220" s="183" customFormat="1" x14ac:dyDescent="0.25">
      <c r="A65" s="144"/>
      <c r="B65" s="138">
        <v>2020</v>
      </c>
      <c r="C65" s="135">
        <v>48</v>
      </c>
      <c r="D65" s="135">
        <v>8127</v>
      </c>
      <c r="E65" s="135">
        <v>1192</v>
      </c>
      <c r="F65" s="135">
        <v>8</v>
      </c>
      <c r="G65" s="135">
        <v>104</v>
      </c>
      <c r="H65" s="135">
        <v>11521</v>
      </c>
      <c r="I65" s="135">
        <v>0</v>
      </c>
      <c r="J65" s="150"/>
      <c r="K65" s="377" t="s">
        <v>226</v>
      </c>
      <c r="L65" s="427">
        <v>6</v>
      </c>
      <c r="M65" s="135"/>
    </row>
    <row r="66" spans="1:220" s="183" customFormat="1" x14ac:dyDescent="0.25">
      <c r="A66" s="144"/>
      <c r="B66" s="138">
        <v>2021</v>
      </c>
      <c r="C66" s="135">
        <v>48</v>
      </c>
      <c r="D66" s="135">
        <v>7610</v>
      </c>
      <c r="E66" s="135">
        <v>1331</v>
      </c>
      <c r="F66" s="135">
        <v>3</v>
      </c>
      <c r="G66" s="135">
        <v>103</v>
      </c>
      <c r="H66" s="135">
        <v>12642</v>
      </c>
      <c r="I66" s="178">
        <v>0</v>
      </c>
      <c r="J66" s="135"/>
      <c r="K66" s="377" t="s">
        <v>226</v>
      </c>
      <c r="L66" s="427">
        <v>5</v>
      </c>
      <c r="M66" s="135"/>
    </row>
    <row r="67" spans="1:220" s="183" customFormat="1" x14ac:dyDescent="0.25">
      <c r="A67" s="144"/>
      <c r="B67" s="138">
        <v>2022</v>
      </c>
      <c r="C67" s="135">
        <v>49</v>
      </c>
      <c r="D67" s="135">
        <v>7299</v>
      </c>
      <c r="E67" s="135">
        <v>1192</v>
      </c>
      <c r="F67" s="135">
        <v>9</v>
      </c>
      <c r="G67" s="135">
        <v>111</v>
      </c>
      <c r="H67" s="135">
        <v>12502</v>
      </c>
      <c r="I67" s="178">
        <v>0</v>
      </c>
      <c r="J67" s="135"/>
      <c r="K67" s="427">
        <v>1175</v>
      </c>
      <c r="L67" s="427">
        <v>2</v>
      </c>
      <c r="M67" s="135"/>
    </row>
    <row r="68" spans="1:220" s="174" customFormat="1" ht="13.5" customHeight="1" x14ac:dyDescent="0.3">
      <c r="A68" s="145" t="s">
        <v>88</v>
      </c>
      <c r="B68" s="145" t="s">
        <v>89</v>
      </c>
      <c r="C68" s="173"/>
      <c r="D68" s="173"/>
      <c r="E68" s="173"/>
      <c r="F68" s="173"/>
      <c r="G68" s="173"/>
      <c r="H68" s="173"/>
      <c r="I68" s="173"/>
      <c r="J68" s="145"/>
    </row>
    <row r="69" spans="1:220" s="174" customFormat="1" ht="13.5" customHeight="1" x14ac:dyDescent="0.3">
      <c r="A69" s="385" t="s">
        <v>226</v>
      </c>
      <c r="B69" s="145" t="s">
        <v>239</v>
      </c>
      <c r="C69" s="173"/>
      <c r="D69" s="173"/>
      <c r="E69" s="173"/>
      <c r="F69" s="173"/>
      <c r="G69" s="173"/>
      <c r="H69" s="173"/>
      <c r="I69" s="173"/>
      <c r="J69" s="145"/>
    </row>
    <row r="70" spans="1:220" s="174" customFormat="1" ht="13.5" customHeight="1" x14ac:dyDescent="0.3">
      <c r="A70" s="385"/>
      <c r="B70" s="145"/>
      <c r="C70" s="173"/>
      <c r="D70" s="173"/>
      <c r="E70" s="173"/>
      <c r="F70" s="173"/>
      <c r="G70" s="173"/>
      <c r="H70" s="173"/>
      <c r="I70" s="173"/>
      <c r="J70" s="145"/>
    </row>
    <row r="71" spans="1:220" s="174" customFormat="1" ht="13.5" customHeight="1" x14ac:dyDescent="0.3">
      <c r="A71" s="192">
        <v>1</v>
      </c>
      <c r="B71" s="145" t="s">
        <v>90</v>
      </c>
      <c r="C71" s="173"/>
      <c r="D71" s="173"/>
      <c r="E71" s="173"/>
      <c r="F71" s="173"/>
      <c r="G71" s="173"/>
      <c r="H71" s="173"/>
      <c r="I71" s="173"/>
      <c r="J71" s="145"/>
    </row>
    <row r="72" spans="1:220" s="174" customFormat="1" ht="13.5" customHeight="1" x14ac:dyDescent="0.3">
      <c r="A72" s="192">
        <v>2</v>
      </c>
      <c r="B72" s="145" t="s">
        <v>197</v>
      </c>
      <c r="C72" s="173"/>
      <c r="D72" s="173"/>
      <c r="E72" s="173"/>
      <c r="F72" s="173"/>
      <c r="G72" s="173"/>
      <c r="H72" s="173"/>
      <c r="I72" s="173"/>
      <c r="J72" s="145"/>
    </row>
    <row r="73" spans="1:220" s="174" customFormat="1" ht="13.5" customHeight="1" x14ac:dyDescent="0.3">
      <c r="A73" s="192">
        <v>3</v>
      </c>
      <c r="B73" s="478" t="s">
        <v>212</v>
      </c>
      <c r="C73" s="478"/>
      <c r="D73" s="478"/>
      <c r="E73" s="478"/>
      <c r="F73" s="478"/>
      <c r="G73" s="478"/>
      <c r="H73" s="478"/>
      <c r="I73" s="478"/>
      <c r="J73" s="145"/>
    </row>
    <row r="74" spans="1:220" s="174" customFormat="1" ht="13.5" customHeight="1" x14ac:dyDescent="0.3">
      <c r="A74" s="192"/>
      <c r="B74" s="478"/>
      <c r="C74" s="478"/>
      <c r="D74" s="478"/>
      <c r="E74" s="478"/>
      <c r="F74" s="478"/>
      <c r="G74" s="478"/>
      <c r="H74" s="478"/>
      <c r="I74" s="478"/>
      <c r="J74" s="145"/>
    </row>
    <row r="75" spans="1:220" s="174" customFormat="1" ht="24.75" customHeight="1" x14ac:dyDescent="0.3">
      <c r="A75" s="192"/>
      <c r="B75" s="478"/>
      <c r="C75" s="478"/>
      <c r="D75" s="478"/>
      <c r="E75" s="478"/>
      <c r="F75" s="478"/>
      <c r="G75" s="478"/>
      <c r="H75" s="478"/>
      <c r="I75" s="478"/>
      <c r="J75" s="145"/>
    </row>
    <row r="76" spans="1:220" s="146" customFormat="1" ht="14.4" x14ac:dyDescent="0.3">
      <c r="A76" s="192">
        <v>4</v>
      </c>
      <c r="B76" s="478" t="s">
        <v>81</v>
      </c>
      <c r="C76" s="491"/>
      <c r="D76" s="491"/>
      <c r="E76" s="491"/>
      <c r="F76" s="491"/>
      <c r="G76" s="491"/>
      <c r="H76" s="491"/>
      <c r="I76" s="491"/>
      <c r="J76" s="491"/>
    </row>
    <row r="77" spans="1:220" s="174" customFormat="1" ht="14.25" customHeight="1" x14ac:dyDescent="0.3">
      <c r="A77" s="192">
        <v>5</v>
      </c>
      <c r="B77" s="145" t="s">
        <v>91</v>
      </c>
      <c r="C77" s="173"/>
      <c r="D77" s="173"/>
      <c r="E77" s="173"/>
      <c r="F77" s="173"/>
      <c r="G77" s="173"/>
      <c r="H77" s="173"/>
      <c r="I77" s="173"/>
      <c r="J77" s="145"/>
    </row>
    <row r="78" spans="1:220" s="174" customFormat="1" ht="13.5" customHeight="1" x14ac:dyDescent="0.3">
      <c r="A78" s="192">
        <v>6</v>
      </c>
      <c r="B78" s="145" t="s">
        <v>92</v>
      </c>
      <c r="C78" s="173"/>
      <c r="D78" s="173"/>
      <c r="E78" s="173"/>
      <c r="F78" s="173"/>
      <c r="G78" s="173"/>
      <c r="H78" s="173"/>
      <c r="I78" s="173"/>
      <c r="J78" s="145"/>
    </row>
    <row r="79" spans="1:220" s="175" customFormat="1" ht="54" customHeight="1" x14ac:dyDescent="0.3">
      <c r="A79" s="477" t="s">
        <v>178</v>
      </c>
      <c r="B79" s="491"/>
      <c r="C79" s="491"/>
      <c r="D79" s="491"/>
      <c r="E79" s="491"/>
      <c r="F79" s="491"/>
      <c r="G79" s="491"/>
      <c r="H79" s="491"/>
      <c r="I79" s="491"/>
      <c r="J79" s="491"/>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6"/>
      <c r="DB79" s="146"/>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6"/>
      <c r="EC79" s="146"/>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6"/>
      <c r="FD79" s="146"/>
      <c r="FE79" s="146"/>
      <c r="FF79" s="146"/>
      <c r="FG79" s="146"/>
      <c r="FH79" s="146"/>
      <c r="FI79" s="146"/>
      <c r="FJ79" s="146"/>
      <c r="FK79" s="146"/>
      <c r="FL79" s="146"/>
      <c r="FM79" s="146"/>
      <c r="FN79" s="146"/>
      <c r="FO79" s="146"/>
      <c r="FP79" s="146"/>
      <c r="FQ79" s="146"/>
      <c r="FR79" s="146"/>
      <c r="FS79" s="146"/>
      <c r="FT79" s="146"/>
      <c r="FU79" s="146"/>
      <c r="FV79" s="146"/>
      <c r="FW79" s="146"/>
      <c r="FX79" s="146"/>
      <c r="FY79" s="146"/>
      <c r="FZ79" s="146"/>
      <c r="GA79" s="146"/>
      <c r="GB79" s="146"/>
      <c r="GC79" s="146"/>
      <c r="GD79" s="146"/>
      <c r="GE79" s="146"/>
      <c r="GF79" s="146"/>
      <c r="GG79" s="146"/>
      <c r="GH79" s="146"/>
      <c r="GI79" s="146"/>
      <c r="GJ79" s="146"/>
      <c r="GK79" s="146"/>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6"/>
      <c r="HL79" s="146"/>
    </row>
    <row r="80" spans="1:220" s="175" customFormat="1" ht="8.25" customHeight="1" x14ac:dyDescent="0.2">
      <c r="B80" s="176"/>
      <c r="J80" s="145"/>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146"/>
      <c r="FE80" s="146"/>
      <c r="FF80" s="146"/>
      <c r="FG80" s="146"/>
      <c r="FH80" s="146"/>
      <c r="FI80" s="146"/>
      <c r="FJ80" s="146"/>
      <c r="FK80" s="146"/>
      <c r="FL80" s="146"/>
      <c r="FM80" s="146"/>
      <c r="FN80" s="146"/>
      <c r="FO80" s="146"/>
      <c r="FP80" s="146"/>
      <c r="FQ80" s="146"/>
      <c r="FR80" s="146"/>
      <c r="FS80" s="146"/>
      <c r="FT80" s="146"/>
      <c r="FU80" s="146"/>
      <c r="FV80" s="146"/>
      <c r="FW80" s="146"/>
      <c r="FX80" s="146"/>
      <c r="FY80" s="146"/>
      <c r="FZ80" s="146"/>
      <c r="GA80" s="146"/>
      <c r="GB80" s="146"/>
      <c r="GC80" s="146"/>
      <c r="GD80" s="146"/>
      <c r="GE80" s="146"/>
      <c r="GF80" s="146"/>
      <c r="GG80" s="146"/>
      <c r="GH80" s="146"/>
      <c r="GI80" s="146"/>
      <c r="GJ80" s="146"/>
      <c r="GK80" s="146"/>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row>
    <row r="81" spans="1:220" s="175" customFormat="1" ht="97.2" customHeight="1" x14ac:dyDescent="0.3">
      <c r="A81" s="477" t="s">
        <v>284</v>
      </c>
      <c r="B81" s="491"/>
      <c r="C81" s="491"/>
      <c r="D81" s="491"/>
      <c r="E81" s="491"/>
      <c r="F81" s="491"/>
      <c r="G81" s="491"/>
      <c r="H81" s="491"/>
      <c r="I81" s="491"/>
      <c r="J81" s="491"/>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146"/>
      <c r="FE81" s="146"/>
      <c r="FF81" s="146"/>
      <c r="FG81" s="146"/>
      <c r="FH81" s="146"/>
      <c r="FI81" s="146"/>
      <c r="FJ81" s="146"/>
      <c r="FK81" s="146"/>
      <c r="FL81" s="146"/>
      <c r="FM81" s="146"/>
      <c r="FN81" s="146"/>
      <c r="FO81" s="146"/>
      <c r="FP81" s="146"/>
      <c r="FQ81" s="146"/>
      <c r="FR81" s="146"/>
      <c r="FS81" s="146"/>
      <c r="FT81" s="146"/>
      <c r="FU81" s="146"/>
      <c r="FV81" s="146"/>
      <c r="FW81" s="146"/>
      <c r="FX81" s="146"/>
      <c r="FY81" s="146"/>
      <c r="FZ81" s="146"/>
      <c r="GA81" s="146"/>
      <c r="GB81" s="146"/>
      <c r="GC81" s="146"/>
      <c r="GD81" s="146"/>
      <c r="GE81" s="146"/>
      <c r="GF81" s="146"/>
      <c r="GG81" s="146"/>
      <c r="GH81" s="146"/>
      <c r="GI81" s="146"/>
      <c r="GJ81" s="146"/>
      <c r="GK81" s="146"/>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row>
  </sheetData>
  <mergeCells count="5">
    <mergeCell ref="A1:J1"/>
    <mergeCell ref="B76:J76"/>
    <mergeCell ref="A79:J79"/>
    <mergeCell ref="A81:J81"/>
    <mergeCell ref="B73:I7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5"/>
  <sheetViews>
    <sheetView zoomScaleNormal="100" workbookViewId="0">
      <pane ySplit="3" topLeftCell="A4" activePane="bottomLeft" state="frozen"/>
      <selection pane="bottomLeft"/>
    </sheetView>
  </sheetViews>
  <sheetFormatPr defaultRowHeight="13.8" x14ac:dyDescent="0.3"/>
  <cols>
    <col min="1" max="1" width="8.88671875" style="142" customWidth="1"/>
    <col min="2" max="2" width="13.5546875" style="142" customWidth="1"/>
    <col min="3" max="3" width="9.6640625" style="142" customWidth="1"/>
    <col min="4" max="4" width="9.109375" style="142"/>
    <col min="5" max="5" width="12.33203125" style="142" customWidth="1"/>
    <col min="6" max="6" width="13.5546875" style="142" customWidth="1"/>
    <col min="7" max="7" width="12.6640625" style="142" customWidth="1"/>
    <col min="8" max="8" width="9.109375" style="142"/>
    <col min="9" max="9" width="2.5546875" style="142" customWidth="1"/>
    <col min="10" max="10" width="11.109375" style="142" bestFit="1" customWidth="1"/>
    <col min="11" max="11" width="9.109375" style="142"/>
    <col min="12" max="12" width="11.5546875" style="142" bestFit="1" customWidth="1"/>
    <col min="13" max="256" width="9.109375" style="142"/>
    <col min="257" max="257" width="8.88671875" style="142" customWidth="1"/>
    <col min="258" max="258" width="13.5546875" style="142" customWidth="1"/>
    <col min="259" max="259" width="9.6640625" style="142" customWidth="1"/>
    <col min="260" max="260" width="9.109375" style="142"/>
    <col min="261" max="261" width="12.33203125" style="142" customWidth="1"/>
    <col min="262" max="262" width="13.5546875" style="142" customWidth="1"/>
    <col min="263" max="263" width="12.6640625" style="142" customWidth="1"/>
    <col min="264" max="264" width="9.109375" style="142"/>
    <col min="265" max="265" width="2.5546875" style="142" customWidth="1"/>
    <col min="266" max="266" width="11.109375" style="142" bestFit="1" customWidth="1"/>
    <col min="267" max="267" width="9.109375" style="142"/>
    <col min="268" max="268" width="11.5546875" style="142" bestFit="1" customWidth="1"/>
    <col min="269" max="512" width="9.109375" style="142"/>
    <col min="513" max="513" width="8.88671875" style="142" customWidth="1"/>
    <col min="514" max="514" width="13.5546875" style="142" customWidth="1"/>
    <col min="515" max="515" width="9.6640625" style="142" customWidth="1"/>
    <col min="516" max="516" width="9.109375" style="142"/>
    <col min="517" max="517" width="12.33203125" style="142" customWidth="1"/>
    <col min="518" max="518" width="13.5546875" style="142" customWidth="1"/>
    <col min="519" max="519" width="12.6640625" style="142" customWidth="1"/>
    <col min="520" max="520" width="9.109375" style="142"/>
    <col min="521" max="521" width="2.5546875" style="142" customWidth="1"/>
    <col min="522" max="522" width="11.109375" style="142" bestFit="1" customWidth="1"/>
    <col min="523" max="523" width="9.109375" style="142"/>
    <col min="524" max="524" width="11.5546875" style="142" bestFit="1" customWidth="1"/>
    <col min="525" max="768" width="9.109375" style="142"/>
    <col min="769" max="769" width="8.88671875" style="142" customWidth="1"/>
    <col min="770" max="770" width="13.5546875" style="142" customWidth="1"/>
    <col min="771" max="771" width="9.6640625" style="142" customWidth="1"/>
    <col min="772" max="772" width="9.109375" style="142"/>
    <col min="773" max="773" width="12.33203125" style="142" customWidth="1"/>
    <col min="774" max="774" width="13.5546875" style="142" customWidth="1"/>
    <col min="775" max="775" width="12.6640625" style="142" customWidth="1"/>
    <col min="776" max="776" width="9.109375" style="142"/>
    <col min="777" max="777" width="2.5546875" style="142" customWidth="1"/>
    <col min="778" max="778" width="11.109375" style="142" bestFit="1" customWidth="1"/>
    <col min="779" max="779" width="9.109375" style="142"/>
    <col min="780" max="780" width="11.5546875" style="142" bestFit="1" customWidth="1"/>
    <col min="781" max="1024" width="9.109375" style="142"/>
    <col min="1025" max="1025" width="8.88671875" style="142" customWidth="1"/>
    <col min="1026" max="1026" width="13.5546875" style="142" customWidth="1"/>
    <col min="1027" max="1027" width="9.6640625" style="142" customWidth="1"/>
    <col min="1028" max="1028" width="9.109375" style="142"/>
    <col min="1029" max="1029" width="12.33203125" style="142" customWidth="1"/>
    <col min="1030" max="1030" width="13.5546875" style="142" customWidth="1"/>
    <col min="1031" max="1031" width="12.6640625" style="142" customWidth="1"/>
    <col min="1032" max="1032" width="9.109375" style="142"/>
    <col min="1033" max="1033" width="2.5546875" style="142" customWidth="1"/>
    <col min="1034" max="1034" width="11.109375" style="142" bestFit="1" customWidth="1"/>
    <col min="1035" max="1035" width="9.109375" style="142"/>
    <col min="1036" max="1036" width="11.5546875" style="142" bestFit="1" customWidth="1"/>
    <col min="1037" max="1280" width="9.109375" style="142"/>
    <col min="1281" max="1281" width="8.88671875" style="142" customWidth="1"/>
    <col min="1282" max="1282" width="13.5546875" style="142" customWidth="1"/>
    <col min="1283" max="1283" width="9.6640625" style="142" customWidth="1"/>
    <col min="1284" max="1284" width="9.109375" style="142"/>
    <col min="1285" max="1285" width="12.33203125" style="142" customWidth="1"/>
    <col min="1286" max="1286" width="13.5546875" style="142" customWidth="1"/>
    <col min="1287" max="1287" width="12.6640625" style="142" customWidth="1"/>
    <col min="1288" max="1288" width="9.109375" style="142"/>
    <col min="1289" max="1289" width="2.5546875" style="142" customWidth="1"/>
    <col min="1290" max="1290" width="11.109375" style="142" bestFit="1" customWidth="1"/>
    <col min="1291" max="1291" width="9.109375" style="142"/>
    <col min="1292" max="1292" width="11.5546875" style="142" bestFit="1" customWidth="1"/>
    <col min="1293" max="1536" width="9.109375" style="142"/>
    <col min="1537" max="1537" width="8.88671875" style="142" customWidth="1"/>
    <col min="1538" max="1538" width="13.5546875" style="142" customWidth="1"/>
    <col min="1539" max="1539" width="9.6640625" style="142" customWidth="1"/>
    <col min="1540" max="1540" width="9.109375" style="142"/>
    <col min="1541" max="1541" width="12.33203125" style="142" customWidth="1"/>
    <col min="1542" max="1542" width="13.5546875" style="142" customWidth="1"/>
    <col min="1543" max="1543" width="12.6640625" style="142" customWidth="1"/>
    <col min="1544" max="1544" width="9.109375" style="142"/>
    <col min="1545" max="1545" width="2.5546875" style="142" customWidth="1"/>
    <col min="1546" max="1546" width="11.109375" style="142" bestFit="1" customWidth="1"/>
    <col min="1547" max="1547" width="9.109375" style="142"/>
    <col min="1548" max="1548" width="11.5546875" style="142" bestFit="1" customWidth="1"/>
    <col min="1549" max="1792" width="9.109375" style="142"/>
    <col min="1793" max="1793" width="8.88671875" style="142" customWidth="1"/>
    <col min="1794" max="1794" width="13.5546875" style="142" customWidth="1"/>
    <col min="1795" max="1795" width="9.6640625" style="142" customWidth="1"/>
    <col min="1796" max="1796" width="9.109375" style="142"/>
    <col min="1797" max="1797" width="12.33203125" style="142" customWidth="1"/>
    <col min="1798" max="1798" width="13.5546875" style="142" customWidth="1"/>
    <col min="1799" max="1799" width="12.6640625" style="142" customWidth="1"/>
    <col min="1800" max="1800" width="9.109375" style="142"/>
    <col min="1801" max="1801" width="2.5546875" style="142" customWidth="1"/>
    <col min="1802" max="1802" width="11.109375" style="142" bestFit="1" customWidth="1"/>
    <col min="1803" max="1803" width="9.109375" style="142"/>
    <col min="1804" max="1804" width="11.5546875" style="142" bestFit="1" customWidth="1"/>
    <col min="1805" max="2048" width="9.109375" style="142"/>
    <col min="2049" max="2049" width="8.88671875" style="142" customWidth="1"/>
    <col min="2050" max="2050" width="13.5546875" style="142" customWidth="1"/>
    <col min="2051" max="2051" width="9.6640625" style="142" customWidth="1"/>
    <col min="2052" max="2052" width="9.109375" style="142"/>
    <col min="2053" max="2053" width="12.33203125" style="142" customWidth="1"/>
    <col min="2054" max="2054" width="13.5546875" style="142" customWidth="1"/>
    <col min="2055" max="2055" width="12.6640625" style="142" customWidth="1"/>
    <col min="2056" max="2056" width="9.109375" style="142"/>
    <col min="2057" max="2057" width="2.5546875" style="142" customWidth="1"/>
    <col min="2058" max="2058" width="11.109375" style="142" bestFit="1" customWidth="1"/>
    <col min="2059" max="2059" width="9.109375" style="142"/>
    <col min="2060" max="2060" width="11.5546875" style="142" bestFit="1" customWidth="1"/>
    <col min="2061" max="2304" width="9.109375" style="142"/>
    <col min="2305" max="2305" width="8.88671875" style="142" customWidth="1"/>
    <col min="2306" max="2306" width="13.5546875" style="142" customWidth="1"/>
    <col min="2307" max="2307" width="9.6640625" style="142" customWidth="1"/>
    <col min="2308" max="2308" width="9.109375" style="142"/>
    <col min="2309" max="2309" width="12.33203125" style="142" customWidth="1"/>
    <col min="2310" max="2310" width="13.5546875" style="142" customWidth="1"/>
    <col min="2311" max="2311" width="12.6640625" style="142" customWidth="1"/>
    <col min="2312" max="2312" width="9.109375" style="142"/>
    <col min="2313" max="2313" width="2.5546875" style="142" customWidth="1"/>
    <col min="2314" max="2314" width="11.109375" style="142" bestFit="1" customWidth="1"/>
    <col min="2315" max="2315" width="9.109375" style="142"/>
    <col min="2316" max="2316" width="11.5546875" style="142" bestFit="1" customWidth="1"/>
    <col min="2317" max="2560" width="9.109375" style="142"/>
    <col min="2561" max="2561" width="8.88671875" style="142" customWidth="1"/>
    <col min="2562" max="2562" width="13.5546875" style="142" customWidth="1"/>
    <col min="2563" max="2563" width="9.6640625" style="142" customWidth="1"/>
    <col min="2564" max="2564" width="9.109375" style="142"/>
    <col min="2565" max="2565" width="12.33203125" style="142" customWidth="1"/>
    <col min="2566" max="2566" width="13.5546875" style="142" customWidth="1"/>
    <col min="2567" max="2567" width="12.6640625" style="142" customWidth="1"/>
    <col min="2568" max="2568" width="9.109375" style="142"/>
    <col min="2569" max="2569" width="2.5546875" style="142" customWidth="1"/>
    <col min="2570" max="2570" width="11.109375" style="142" bestFit="1" customWidth="1"/>
    <col min="2571" max="2571" width="9.109375" style="142"/>
    <col min="2572" max="2572" width="11.5546875" style="142" bestFit="1" customWidth="1"/>
    <col min="2573" max="2816" width="9.109375" style="142"/>
    <col min="2817" max="2817" width="8.88671875" style="142" customWidth="1"/>
    <col min="2818" max="2818" width="13.5546875" style="142" customWidth="1"/>
    <col min="2819" max="2819" width="9.6640625" style="142" customWidth="1"/>
    <col min="2820" max="2820" width="9.109375" style="142"/>
    <col min="2821" max="2821" width="12.33203125" style="142" customWidth="1"/>
    <col min="2822" max="2822" width="13.5546875" style="142" customWidth="1"/>
    <col min="2823" max="2823" width="12.6640625" style="142" customWidth="1"/>
    <col min="2824" max="2824" width="9.109375" style="142"/>
    <col min="2825" max="2825" width="2.5546875" style="142" customWidth="1"/>
    <col min="2826" max="2826" width="11.109375" style="142" bestFit="1" customWidth="1"/>
    <col min="2827" max="2827" width="9.109375" style="142"/>
    <col min="2828" max="2828" width="11.5546875" style="142" bestFit="1" customWidth="1"/>
    <col min="2829" max="3072" width="9.109375" style="142"/>
    <col min="3073" max="3073" width="8.88671875" style="142" customWidth="1"/>
    <col min="3074" max="3074" width="13.5546875" style="142" customWidth="1"/>
    <col min="3075" max="3075" width="9.6640625" style="142" customWidth="1"/>
    <col min="3076" max="3076" width="9.109375" style="142"/>
    <col min="3077" max="3077" width="12.33203125" style="142" customWidth="1"/>
    <col min="3078" max="3078" width="13.5546875" style="142" customWidth="1"/>
    <col min="3079" max="3079" width="12.6640625" style="142" customWidth="1"/>
    <col min="3080" max="3080" width="9.109375" style="142"/>
    <col min="3081" max="3081" width="2.5546875" style="142" customWidth="1"/>
    <col min="3082" max="3082" width="11.109375" style="142" bestFit="1" customWidth="1"/>
    <col min="3083" max="3083" width="9.109375" style="142"/>
    <col min="3084" max="3084" width="11.5546875" style="142" bestFit="1" customWidth="1"/>
    <col min="3085" max="3328" width="9.109375" style="142"/>
    <col min="3329" max="3329" width="8.88671875" style="142" customWidth="1"/>
    <col min="3330" max="3330" width="13.5546875" style="142" customWidth="1"/>
    <col min="3331" max="3331" width="9.6640625" style="142" customWidth="1"/>
    <col min="3332" max="3332" width="9.109375" style="142"/>
    <col min="3333" max="3333" width="12.33203125" style="142" customWidth="1"/>
    <col min="3334" max="3334" width="13.5546875" style="142" customWidth="1"/>
    <col min="3335" max="3335" width="12.6640625" style="142" customWidth="1"/>
    <col min="3336" max="3336" width="9.109375" style="142"/>
    <col min="3337" max="3337" width="2.5546875" style="142" customWidth="1"/>
    <col min="3338" max="3338" width="11.109375" style="142" bestFit="1" customWidth="1"/>
    <col min="3339" max="3339" width="9.109375" style="142"/>
    <col min="3340" max="3340" width="11.5546875" style="142" bestFit="1" customWidth="1"/>
    <col min="3341" max="3584" width="9.109375" style="142"/>
    <col min="3585" max="3585" width="8.88671875" style="142" customWidth="1"/>
    <col min="3586" max="3586" width="13.5546875" style="142" customWidth="1"/>
    <col min="3587" max="3587" width="9.6640625" style="142" customWidth="1"/>
    <col min="3588" max="3588" width="9.109375" style="142"/>
    <col min="3589" max="3589" width="12.33203125" style="142" customWidth="1"/>
    <col min="3590" max="3590" width="13.5546875" style="142" customWidth="1"/>
    <col min="3591" max="3591" width="12.6640625" style="142" customWidth="1"/>
    <col min="3592" max="3592" width="9.109375" style="142"/>
    <col min="3593" max="3593" width="2.5546875" style="142" customWidth="1"/>
    <col min="3594" max="3594" width="11.109375" style="142" bestFit="1" customWidth="1"/>
    <col min="3595" max="3595" width="9.109375" style="142"/>
    <col min="3596" max="3596" width="11.5546875" style="142" bestFit="1" customWidth="1"/>
    <col min="3597" max="3840" width="9.109375" style="142"/>
    <col min="3841" max="3841" width="8.88671875" style="142" customWidth="1"/>
    <col min="3842" max="3842" width="13.5546875" style="142" customWidth="1"/>
    <col min="3843" max="3843" width="9.6640625" style="142" customWidth="1"/>
    <col min="3844" max="3844" width="9.109375" style="142"/>
    <col min="3845" max="3845" width="12.33203125" style="142" customWidth="1"/>
    <col min="3846" max="3846" width="13.5546875" style="142" customWidth="1"/>
    <col min="3847" max="3847" width="12.6640625" style="142" customWidth="1"/>
    <col min="3848" max="3848" width="9.109375" style="142"/>
    <col min="3849" max="3849" width="2.5546875" style="142" customWidth="1"/>
    <col min="3850" max="3850" width="11.109375" style="142" bestFit="1" customWidth="1"/>
    <col min="3851" max="3851" width="9.109375" style="142"/>
    <col min="3852" max="3852" width="11.5546875" style="142" bestFit="1" customWidth="1"/>
    <col min="3853" max="4096" width="9.109375" style="142"/>
    <col min="4097" max="4097" width="8.88671875" style="142" customWidth="1"/>
    <col min="4098" max="4098" width="13.5546875" style="142" customWidth="1"/>
    <col min="4099" max="4099" width="9.6640625" style="142" customWidth="1"/>
    <col min="4100" max="4100" width="9.109375" style="142"/>
    <col min="4101" max="4101" width="12.33203125" style="142" customWidth="1"/>
    <col min="4102" max="4102" width="13.5546875" style="142" customWidth="1"/>
    <col min="4103" max="4103" width="12.6640625" style="142" customWidth="1"/>
    <col min="4104" max="4104" width="9.109375" style="142"/>
    <col min="4105" max="4105" width="2.5546875" style="142" customWidth="1"/>
    <col min="4106" max="4106" width="11.109375" style="142" bestFit="1" customWidth="1"/>
    <col min="4107" max="4107" width="9.109375" style="142"/>
    <col min="4108" max="4108" width="11.5546875" style="142" bestFit="1" customWidth="1"/>
    <col min="4109" max="4352" width="9.109375" style="142"/>
    <col min="4353" max="4353" width="8.88671875" style="142" customWidth="1"/>
    <col min="4354" max="4354" width="13.5546875" style="142" customWidth="1"/>
    <col min="4355" max="4355" width="9.6640625" style="142" customWidth="1"/>
    <col min="4356" max="4356" width="9.109375" style="142"/>
    <col min="4357" max="4357" width="12.33203125" style="142" customWidth="1"/>
    <col min="4358" max="4358" width="13.5546875" style="142" customWidth="1"/>
    <col min="4359" max="4359" width="12.6640625" style="142" customWidth="1"/>
    <col min="4360" max="4360" width="9.109375" style="142"/>
    <col min="4361" max="4361" width="2.5546875" style="142" customWidth="1"/>
    <col min="4362" max="4362" width="11.109375" style="142" bestFit="1" customWidth="1"/>
    <col min="4363" max="4363" width="9.109375" style="142"/>
    <col min="4364" max="4364" width="11.5546875" style="142" bestFit="1" customWidth="1"/>
    <col min="4365" max="4608" width="9.109375" style="142"/>
    <col min="4609" max="4609" width="8.88671875" style="142" customWidth="1"/>
    <col min="4610" max="4610" width="13.5546875" style="142" customWidth="1"/>
    <col min="4611" max="4611" width="9.6640625" style="142" customWidth="1"/>
    <col min="4612" max="4612" width="9.109375" style="142"/>
    <col min="4613" max="4613" width="12.33203125" style="142" customWidth="1"/>
    <col min="4614" max="4614" width="13.5546875" style="142" customWidth="1"/>
    <col min="4615" max="4615" width="12.6640625" style="142" customWidth="1"/>
    <col min="4616" max="4616" width="9.109375" style="142"/>
    <col min="4617" max="4617" width="2.5546875" style="142" customWidth="1"/>
    <col min="4618" max="4618" width="11.109375" style="142" bestFit="1" customWidth="1"/>
    <col min="4619" max="4619" width="9.109375" style="142"/>
    <col min="4620" max="4620" width="11.5546875" style="142" bestFit="1" customWidth="1"/>
    <col min="4621" max="4864" width="9.109375" style="142"/>
    <col min="4865" max="4865" width="8.88671875" style="142" customWidth="1"/>
    <col min="4866" max="4866" width="13.5546875" style="142" customWidth="1"/>
    <col min="4867" max="4867" width="9.6640625" style="142" customWidth="1"/>
    <col min="4868" max="4868" width="9.109375" style="142"/>
    <col min="4869" max="4869" width="12.33203125" style="142" customWidth="1"/>
    <col min="4870" max="4870" width="13.5546875" style="142" customWidth="1"/>
    <col min="4871" max="4871" width="12.6640625" style="142" customWidth="1"/>
    <col min="4872" max="4872" width="9.109375" style="142"/>
    <col min="4873" max="4873" width="2.5546875" style="142" customWidth="1"/>
    <col min="4874" max="4874" width="11.109375" style="142" bestFit="1" customWidth="1"/>
    <col min="4875" max="4875" width="9.109375" style="142"/>
    <col min="4876" max="4876" width="11.5546875" style="142" bestFit="1" customWidth="1"/>
    <col min="4877" max="5120" width="9.109375" style="142"/>
    <col min="5121" max="5121" width="8.88671875" style="142" customWidth="1"/>
    <col min="5122" max="5122" width="13.5546875" style="142" customWidth="1"/>
    <col min="5123" max="5123" width="9.6640625" style="142" customWidth="1"/>
    <col min="5124" max="5124" width="9.109375" style="142"/>
    <col min="5125" max="5125" width="12.33203125" style="142" customWidth="1"/>
    <col min="5126" max="5126" width="13.5546875" style="142" customWidth="1"/>
    <col min="5127" max="5127" width="12.6640625" style="142" customWidth="1"/>
    <col min="5128" max="5128" width="9.109375" style="142"/>
    <col min="5129" max="5129" width="2.5546875" style="142" customWidth="1"/>
    <col min="5130" max="5130" width="11.109375" style="142" bestFit="1" customWidth="1"/>
    <col min="5131" max="5131" width="9.109375" style="142"/>
    <col min="5132" max="5132" width="11.5546875" style="142" bestFit="1" customWidth="1"/>
    <col min="5133" max="5376" width="9.109375" style="142"/>
    <col min="5377" max="5377" width="8.88671875" style="142" customWidth="1"/>
    <col min="5378" max="5378" width="13.5546875" style="142" customWidth="1"/>
    <col min="5379" max="5379" width="9.6640625" style="142" customWidth="1"/>
    <col min="5380" max="5380" width="9.109375" style="142"/>
    <col min="5381" max="5381" width="12.33203125" style="142" customWidth="1"/>
    <col min="5382" max="5382" width="13.5546875" style="142" customWidth="1"/>
    <col min="5383" max="5383" width="12.6640625" style="142" customWidth="1"/>
    <col min="5384" max="5384" width="9.109375" style="142"/>
    <col min="5385" max="5385" width="2.5546875" style="142" customWidth="1"/>
    <col min="5386" max="5386" width="11.109375" style="142" bestFit="1" customWidth="1"/>
    <col min="5387" max="5387" width="9.109375" style="142"/>
    <col min="5388" max="5388" width="11.5546875" style="142" bestFit="1" customWidth="1"/>
    <col min="5389" max="5632" width="9.109375" style="142"/>
    <col min="5633" max="5633" width="8.88671875" style="142" customWidth="1"/>
    <col min="5634" max="5634" width="13.5546875" style="142" customWidth="1"/>
    <col min="5635" max="5635" width="9.6640625" style="142" customWidth="1"/>
    <col min="5636" max="5636" width="9.109375" style="142"/>
    <col min="5637" max="5637" width="12.33203125" style="142" customWidth="1"/>
    <col min="5638" max="5638" width="13.5546875" style="142" customWidth="1"/>
    <col min="5639" max="5639" width="12.6640625" style="142" customWidth="1"/>
    <col min="5640" max="5640" width="9.109375" style="142"/>
    <col min="5641" max="5641" width="2.5546875" style="142" customWidth="1"/>
    <col min="5642" max="5642" width="11.109375" style="142" bestFit="1" customWidth="1"/>
    <col min="5643" max="5643" width="9.109375" style="142"/>
    <col min="5644" max="5644" width="11.5546875" style="142" bestFit="1" customWidth="1"/>
    <col min="5645" max="5888" width="9.109375" style="142"/>
    <col min="5889" max="5889" width="8.88671875" style="142" customWidth="1"/>
    <col min="5890" max="5890" width="13.5546875" style="142" customWidth="1"/>
    <col min="5891" max="5891" width="9.6640625" style="142" customWidth="1"/>
    <col min="5892" max="5892" width="9.109375" style="142"/>
    <col min="5893" max="5893" width="12.33203125" style="142" customWidth="1"/>
    <col min="5894" max="5894" width="13.5546875" style="142" customWidth="1"/>
    <col min="5895" max="5895" width="12.6640625" style="142" customWidth="1"/>
    <col min="5896" max="5896" width="9.109375" style="142"/>
    <col min="5897" max="5897" width="2.5546875" style="142" customWidth="1"/>
    <col min="5898" max="5898" width="11.109375" style="142" bestFit="1" customWidth="1"/>
    <col min="5899" max="5899" width="9.109375" style="142"/>
    <col min="5900" max="5900" width="11.5546875" style="142" bestFit="1" customWidth="1"/>
    <col min="5901" max="6144" width="9.109375" style="142"/>
    <col min="6145" max="6145" width="8.88671875" style="142" customWidth="1"/>
    <col min="6146" max="6146" width="13.5546875" style="142" customWidth="1"/>
    <col min="6147" max="6147" width="9.6640625" style="142" customWidth="1"/>
    <col min="6148" max="6148" width="9.109375" style="142"/>
    <col min="6149" max="6149" width="12.33203125" style="142" customWidth="1"/>
    <col min="6150" max="6150" width="13.5546875" style="142" customWidth="1"/>
    <col min="6151" max="6151" width="12.6640625" style="142" customWidth="1"/>
    <col min="6152" max="6152" width="9.109375" style="142"/>
    <col min="6153" max="6153" width="2.5546875" style="142" customWidth="1"/>
    <col min="6154" max="6154" width="11.109375" style="142" bestFit="1" customWidth="1"/>
    <col min="6155" max="6155" width="9.109375" style="142"/>
    <col min="6156" max="6156" width="11.5546875" style="142" bestFit="1" customWidth="1"/>
    <col min="6157" max="6400" width="9.109375" style="142"/>
    <col min="6401" max="6401" width="8.88671875" style="142" customWidth="1"/>
    <col min="6402" max="6402" width="13.5546875" style="142" customWidth="1"/>
    <col min="6403" max="6403" width="9.6640625" style="142" customWidth="1"/>
    <col min="6404" max="6404" width="9.109375" style="142"/>
    <col min="6405" max="6405" width="12.33203125" style="142" customWidth="1"/>
    <col min="6406" max="6406" width="13.5546875" style="142" customWidth="1"/>
    <col min="6407" max="6407" width="12.6640625" style="142" customWidth="1"/>
    <col min="6408" max="6408" width="9.109375" style="142"/>
    <col min="6409" max="6409" width="2.5546875" style="142" customWidth="1"/>
    <col min="6410" max="6410" width="11.109375" style="142" bestFit="1" customWidth="1"/>
    <col min="6411" max="6411" width="9.109375" style="142"/>
    <col min="6412" max="6412" width="11.5546875" style="142" bestFit="1" customWidth="1"/>
    <col min="6413" max="6656" width="9.109375" style="142"/>
    <col min="6657" max="6657" width="8.88671875" style="142" customWidth="1"/>
    <col min="6658" max="6658" width="13.5546875" style="142" customWidth="1"/>
    <col min="6659" max="6659" width="9.6640625" style="142" customWidth="1"/>
    <col min="6660" max="6660" width="9.109375" style="142"/>
    <col min="6661" max="6661" width="12.33203125" style="142" customWidth="1"/>
    <col min="6662" max="6662" width="13.5546875" style="142" customWidth="1"/>
    <col min="6663" max="6663" width="12.6640625" style="142" customWidth="1"/>
    <col min="6664" max="6664" width="9.109375" style="142"/>
    <col min="6665" max="6665" width="2.5546875" style="142" customWidth="1"/>
    <col min="6666" max="6666" width="11.109375" style="142" bestFit="1" customWidth="1"/>
    <col min="6667" max="6667" width="9.109375" style="142"/>
    <col min="6668" max="6668" width="11.5546875" style="142" bestFit="1" customWidth="1"/>
    <col min="6669" max="6912" width="9.109375" style="142"/>
    <col min="6913" max="6913" width="8.88671875" style="142" customWidth="1"/>
    <col min="6914" max="6914" width="13.5546875" style="142" customWidth="1"/>
    <col min="6915" max="6915" width="9.6640625" style="142" customWidth="1"/>
    <col min="6916" max="6916" width="9.109375" style="142"/>
    <col min="6917" max="6917" width="12.33203125" style="142" customWidth="1"/>
    <col min="6918" max="6918" width="13.5546875" style="142" customWidth="1"/>
    <col min="6919" max="6919" width="12.6640625" style="142" customWidth="1"/>
    <col min="6920" max="6920" width="9.109375" style="142"/>
    <col min="6921" max="6921" width="2.5546875" style="142" customWidth="1"/>
    <col min="6922" max="6922" width="11.109375" style="142" bestFit="1" customWidth="1"/>
    <col min="6923" max="6923" width="9.109375" style="142"/>
    <col min="6924" max="6924" width="11.5546875" style="142" bestFit="1" customWidth="1"/>
    <col min="6925" max="7168" width="9.109375" style="142"/>
    <col min="7169" max="7169" width="8.88671875" style="142" customWidth="1"/>
    <col min="7170" max="7170" width="13.5546875" style="142" customWidth="1"/>
    <col min="7171" max="7171" width="9.6640625" style="142" customWidth="1"/>
    <col min="7172" max="7172" width="9.109375" style="142"/>
    <col min="7173" max="7173" width="12.33203125" style="142" customWidth="1"/>
    <col min="7174" max="7174" width="13.5546875" style="142" customWidth="1"/>
    <col min="7175" max="7175" width="12.6640625" style="142" customWidth="1"/>
    <col min="7176" max="7176" width="9.109375" style="142"/>
    <col min="7177" max="7177" width="2.5546875" style="142" customWidth="1"/>
    <col min="7178" max="7178" width="11.109375" style="142" bestFit="1" customWidth="1"/>
    <col min="7179" max="7179" width="9.109375" style="142"/>
    <col min="7180" max="7180" width="11.5546875" style="142" bestFit="1" customWidth="1"/>
    <col min="7181" max="7424" width="9.109375" style="142"/>
    <col min="7425" max="7425" width="8.88671875" style="142" customWidth="1"/>
    <col min="7426" max="7426" width="13.5546875" style="142" customWidth="1"/>
    <col min="7427" max="7427" width="9.6640625" style="142" customWidth="1"/>
    <col min="7428" max="7428" width="9.109375" style="142"/>
    <col min="7429" max="7429" width="12.33203125" style="142" customWidth="1"/>
    <col min="7430" max="7430" width="13.5546875" style="142" customWidth="1"/>
    <col min="7431" max="7431" width="12.6640625" style="142" customWidth="1"/>
    <col min="7432" max="7432" width="9.109375" style="142"/>
    <col min="7433" max="7433" width="2.5546875" style="142" customWidth="1"/>
    <col min="7434" max="7434" width="11.109375" style="142" bestFit="1" customWidth="1"/>
    <col min="7435" max="7435" width="9.109375" style="142"/>
    <col min="7436" max="7436" width="11.5546875" style="142" bestFit="1" customWidth="1"/>
    <col min="7437" max="7680" width="9.109375" style="142"/>
    <col min="7681" max="7681" width="8.88671875" style="142" customWidth="1"/>
    <col min="7682" max="7682" width="13.5546875" style="142" customWidth="1"/>
    <col min="7683" max="7683" width="9.6640625" style="142" customWidth="1"/>
    <col min="7684" max="7684" width="9.109375" style="142"/>
    <col min="7685" max="7685" width="12.33203125" style="142" customWidth="1"/>
    <col min="7686" max="7686" width="13.5546875" style="142" customWidth="1"/>
    <col min="7687" max="7687" width="12.6640625" style="142" customWidth="1"/>
    <col min="7688" max="7688" width="9.109375" style="142"/>
    <col min="7689" max="7689" width="2.5546875" style="142" customWidth="1"/>
    <col min="7690" max="7690" width="11.109375" style="142" bestFit="1" customWidth="1"/>
    <col min="7691" max="7691" width="9.109375" style="142"/>
    <col min="7692" max="7692" width="11.5546875" style="142" bestFit="1" customWidth="1"/>
    <col min="7693" max="7936" width="9.109375" style="142"/>
    <col min="7937" max="7937" width="8.88671875" style="142" customWidth="1"/>
    <col min="7938" max="7938" width="13.5546875" style="142" customWidth="1"/>
    <col min="7939" max="7939" width="9.6640625" style="142" customWidth="1"/>
    <col min="7940" max="7940" width="9.109375" style="142"/>
    <col min="7941" max="7941" width="12.33203125" style="142" customWidth="1"/>
    <col min="7942" max="7942" width="13.5546875" style="142" customWidth="1"/>
    <col min="7943" max="7943" width="12.6640625" style="142" customWidth="1"/>
    <col min="7944" max="7944" width="9.109375" style="142"/>
    <col min="7945" max="7945" width="2.5546875" style="142" customWidth="1"/>
    <col min="7946" max="7946" width="11.109375" style="142" bestFit="1" customWidth="1"/>
    <col min="7947" max="7947" width="9.109375" style="142"/>
    <col min="7948" max="7948" width="11.5546875" style="142" bestFit="1" customWidth="1"/>
    <col min="7949" max="8192" width="9.109375" style="142"/>
    <col min="8193" max="8193" width="8.88671875" style="142" customWidth="1"/>
    <col min="8194" max="8194" width="13.5546875" style="142" customWidth="1"/>
    <col min="8195" max="8195" width="9.6640625" style="142" customWidth="1"/>
    <col min="8196" max="8196" width="9.109375" style="142"/>
    <col min="8197" max="8197" width="12.33203125" style="142" customWidth="1"/>
    <col min="8198" max="8198" width="13.5546875" style="142" customWidth="1"/>
    <col min="8199" max="8199" width="12.6640625" style="142" customWidth="1"/>
    <col min="8200" max="8200" width="9.109375" style="142"/>
    <col min="8201" max="8201" width="2.5546875" style="142" customWidth="1"/>
    <col min="8202" max="8202" width="11.109375" style="142" bestFit="1" customWidth="1"/>
    <col min="8203" max="8203" width="9.109375" style="142"/>
    <col min="8204" max="8204" width="11.5546875" style="142" bestFit="1" customWidth="1"/>
    <col min="8205" max="8448" width="9.109375" style="142"/>
    <col min="8449" max="8449" width="8.88671875" style="142" customWidth="1"/>
    <col min="8450" max="8450" width="13.5546875" style="142" customWidth="1"/>
    <col min="8451" max="8451" width="9.6640625" style="142" customWidth="1"/>
    <col min="8452" max="8452" width="9.109375" style="142"/>
    <col min="8453" max="8453" width="12.33203125" style="142" customWidth="1"/>
    <col min="8454" max="8454" width="13.5546875" style="142" customWidth="1"/>
    <col min="8455" max="8455" width="12.6640625" style="142" customWidth="1"/>
    <col min="8456" max="8456" width="9.109375" style="142"/>
    <col min="8457" max="8457" width="2.5546875" style="142" customWidth="1"/>
    <col min="8458" max="8458" width="11.109375" style="142" bestFit="1" customWidth="1"/>
    <col min="8459" max="8459" width="9.109375" style="142"/>
    <col min="8460" max="8460" width="11.5546875" style="142" bestFit="1" customWidth="1"/>
    <col min="8461" max="8704" width="9.109375" style="142"/>
    <col min="8705" max="8705" width="8.88671875" style="142" customWidth="1"/>
    <col min="8706" max="8706" width="13.5546875" style="142" customWidth="1"/>
    <col min="8707" max="8707" width="9.6640625" style="142" customWidth="1"/>
    <col min="8708" max="8708" width="9.109375" style="142"/>
    <col min="8709" max="8709" width="12.33203125" style="142" customWidth="1"/>
    <col min="8710" max="8710" width="13.5546875" style="142" customWidth="1"/>
    <col min="8711" max="8711" width="12.6640625" style="142" customWidth="1"/>
    <col min="8712" max="8712" width="9.109375" style="142"/>
    <col min="8713" max="8713" width="2.5546875" style="142" customWidth="1"/>
    <col min="8714" max="8714" width="11.109375" style="142" bestFit="1" customWidth="1"/>
    <col min="8715" max="8715" width="9.109375" style="142"/>
    <col min="8716" max="8716" width="11.5546875" style="142" bestFit="1" customWidth="1"/>
    <col min="8717" max="8960" width="9.109375" style="142"/>
    <col min="8961" max="8961" width="8.88671875" style="142" customWidth="1"/>
    <col min="8962" max="8962" width="13.5546875" style="142" customWidth="1"/>
    <col min="8963" max="8963" width="9.6640625" style="142" customWidth="1"/>
    <col min="8964" max="8964" width="9.109375" style="142"/>
    <col min="8965" max="8965" width="12.33203125" style="142" customWidth="1"/>
    <col min="8966" max="8966" width="13.5546875" style="142" customWidth="1"/>
    <col min="8967" max="8967" width="12.6640625" style="142" customWidth="1"/>
    <col min="8968" max="8968" width="9.109375" style="142"/>
    <col min="8969" max="8969" width="2.5546875" style="142" customWidth="1"/>
    <col min="8970" max="8970" width="11.109375" style="142" bestFit="1" customWidth="1"/>
    <col min="8971" max="8971" width="9.109375" style="142"/>
    <col min="8972" max="8972" width="11.5546875" style="142" bestFit="1" customWidth="1"/>
    <col min="8973" max="9216" width="9.109375" style="142"/>
    <col min="9217" max="9217" width="8.88671875" style="142" customWidth="1"/>
    <col min="9218" max="9218" width="13.5546875" style="142" customWidth="1"/>
    <col min="9219" max="9219" width="9.6640625" style="142" customWidth="1"/>
    <col min="9220" max="9220" width="9.109375" style="142"/>
    <col min="9221" max="9221" width="12.33203125" style="142" customWidth="1"/>
    <col min="9222" max="9222" width="13.5546875" style="142" customWidth="1"/>
    <col min="9223" max="9223" width="12.6640625" style="142" customWidth="1"/>
    <col min="9224" max="9224" width="9.109375" style="142"/>
    <col min="9225" max="9225" width="2.5546875" style="142" customWidth="1"/>
    <col min="9226" max="9226" width="11.109375" style="142" bestFit="1" customWidth="1"/>
    <col min="9227" max="9227" width="9.109375" style="142"/>
    <col min="9228" max="9228" width="11.5546875" style="142" bestFit="1" customWidth="1"/>
    <col min="9229" max="9472" width="9.109375" style="142"/>
    <col min="9473" max="9473" width="8.88671875" style="142" customWidth="1"/>
    <col min="9474" max="9474" width="13.5546875" style="142" customWidth="1"/>
    <col min="9475" max="9475" width="9.6640625" style="142" customWidth="1"/>
    <col min="9476" max="9476" width="9.109375" style="142"/>
    <col min="9477" max="9477" width="12.33203125" style="142" customWidth="1"/>
    <col min="9478" max="9478" width="13.5546875" style="142" customWidth="1"/>
    <col min="9479" max="9479" width="12.6640625" style="142" customWidth="1"/>
    <col min="9480" max="9480" width="9.109375" style="142"/>
    <col min="9481" max="9481" width="2.5546875" style="142" customWidth="1"/>
    <col min="9482" max="9482" width="11.109375" style="142" bestFit="1" customWidth="1"/>
    <col min="9483" max="9483" width="9.109375" style="142"/>
    <col min="9484" max="9484" width="11.5546875" style="142" bestFit="1" customWidth="1"/>
    <col min="9485" max="9728" width="9.109375" style="142"/>
    <col min="9729" max="9729" width="8.88671875" style="142" customWidth="1"/>
    <col min="9730" max="9730" width="13.5546875" style="142" customWidth="1"/>
    <col min="9731" max="9731" width="9.6640625" style="142" customWidth="1"/>
    <col min="9732" max="9732" width="9.109375" style="142"/>
    <col min="9733" max="9733" width="12.33203125" style="142" customWidth="1"/>
    <col min="9734" max="9734" width="13.5546875" style="142" customWidth="1"/>
    <col min="9735" max="9735" width="12.6640625" style="142" customWidth="1"/>
    <col min="9736" max="9736" width="9.109375" style="142"/>
    <col min="9737" max="9737" width="2.5546875" style="142" customWidth="1"/>
    <col min="9738" max="9738" width="11.109375" style="142" bestFit="1" customWidth="1"/>
    <col min="9739" max="9739" width="9.109375" style="142"/>
    <col min="9740" max="9740" width="11.5546875" style="142" bestFit="1" customWidth="1"/>
    <col min="9741" max="9984" width="9.109375" style="142"/>
    <col min="9985" max="9985" width="8.88671875" style="142" customWidth="1"/>
    <col min="9986" max="9986" width="13.5546875" style="142" customWidth="1"/>
    <col min="9987" max="9987" width="9.6640625" style="142" customWidth="1"/>
    <col min="9988" max="9988" width="9.109375" style="142"/>
    <col min="9989" max="9989" width="12.33203125" style="142" customWidth="1"/>
    <col min="9990" max="9990" width="13.5546875" style="142" customWidth="1"/>
    <col min="9991" max="9991" width="12.6640625" style="142" customWidth="1"/>
    <col min="9992" max="9992" width="9.109375" style="142"/>
    <col min="9993" max="9993" width="2.5546875" style="142" customWidth="1"/>
    <col min="9994" max="9994" width="11.109375" style="142" bestFit="1" customWidth="1"/>
    <col min="9995" max="9995" width="9.109375" style="142"/>
    <col min="9996" max="9996" width="11.5546875" style="142" bestFit="1" customWidth="1"/>
    <col min="9997" max="10240" width="9.109375" style="142"/>
    <col min="10241" max="10241" width="8.88671875" style="142" customWidth="1"/>
    <col min="10242" max="10242" width="13.5546875" style="142" customWidth="1"/>
    <col min="10243" max="10243" width="9.6640625" style="142" customWidth="1"/>
    <col min="10244" max="10244" width="9.109375" style="142"/>
    <col min="10245" max="10245" width="12.33203125" style="142" customWidth="1"/>
    <col min="10246" max="10246" width="13.5546875" style="142" customWidth="1"/>
    <col min="10247" max="10247" width="12.6640625" style="142" customWidth="1"/>
    <col min="10248" max="10248" width="9.109375" style="142"/>
    <col min="10249" max="10249" width="2.5546875" style="142" customWidth="1"/>
    <col min="10250" max="10250" width="11.109375" style="142" bestFit="1" customWidth="1"/>
    <col min="10251" max="10251" width="9.109375" style="142"/>
    <col min="10252" max="10252" width="11.5546875" style="142" bestFit="1" customWidth="1"/>
    <col min="10253" max="10496" width="9.109375" style="142"/>
    <col min="10497" max="10497" width="8.88671875" style="142" customWidth="1"/>
    <col min="10498" max="10498" width="13.5546875" style="142" customWidth="1"/>
    <col min="10499" max="10499" width="9.6640625" style="142" customWidth="1"/>
    <col min="10500" max="10500" width="9.109375" style="142"/>
    <col min="10501" max="10501" width="12.33203125" style="142" customWidth="1"/>
    <col min="10502" max="10502" width="13.5546875" style="142" customWidth="1"/>
    <col min="10503" max="10503" width="12.6640625" style="142" customWidth="1"/>
    <col min="10504" max="10504" width="9.109375" style="142"/>
    <col min="10505" max="10505" width="2.5546875" style="142" customWidth="1"/>
    <col min="10506" max="10506" width="11.109375" style="142" bestFit="1" customWidth="1"/>
    <col min="10507" max="10507" width="9.109375" style="142"/>
    <col min="10508" max="10508" width="11.5546875" style="142" bestFit="1" customWidth="1"/>
    <col min="10509" max="10752" width="9.109375" style="142"/>
    <col min="10753" max="10753" width="8.88671875" style="142" customWidth="1"/>
    <col min="10754" max="10754" width="13.5546875" style="142" customWidth="1"/>
    <col min="10755" max="10755" width="9.6640625" style="142" customWidth="1"/>
    <col min="10756" max="10756" width="9.109375" style="142"/>
    <col min="10757" max="10757" width="12.33203125" style="142" customWidth="1"/>
    <col min="10758" max="10758" width="13.5546875" style="142" customWidth="1"/>
    <col min="10759" max="10759" width="12.6640625" style="142" customWidth="1"/>
    <col min="10760" max="10760" width="9.109375" style="142"/>
    <col min="10761" max="10761" width="2.5546875" style="142" customWidth="1"/>
    <col min="10762" max="10762" width="11.109375" style="142" bestFit="1" customWidth="1"/>
    <col min="10763" max="10763" width="9.109375" style="142"/>
    <col min="10764" max="10764" width="11.5546875" style="142" bestFit="1" customWidth="1"/>
    <col min="10765" max="11008" width="9.109375" style="142"/>
    <col min="11009" max="11009" width="8.88671875" style="142" customWidth="1"/>
    <col min="11010" max="11010" width="13.5546875" style="142" customWidth="1"/>
    <col min="11011" max="11011" width="9.6640625" style="142" customWidth="1"/>
    <col min="11012" max="11012" width="9.109375" style="142"/>
    <col min="11013" max="11013" width="12.33203125" style="142" customWidth="1"/>
    <col min="11014" max="11014" width="13.5546875" style="142" customWidth="1"/>
    <col min="11015" max="11015" width="12.6640625" style="142" customWidth="1"/>
    <col min="11016" max="11016" width="9.109375" style="142"/>
    <col min="11017" max="11017" width="2.5546875" style="142" customWidth="1"/>
    <col min="11018" max="11018" width="11.109375" style="142" bestFit="1" customWidth="1"/>
    <col min="11019" max="11019" width="9.109375" style="142"/>
    <col min="11020" max="11020" width="11.5546875" style="142" bestFit="1" customWidth="1"/>
    <col min="11021" max="11264" width="9.109375" style="142"/>
    <col min="11265" max="11265" width="8.88671875" style="142" customWidth="1"/>
    <col min="11266" max="11266" width="13.5546875" style="142" customWidth="1"/>
    <col min="11267" max="11267" width="9.6640625" style="142" customWidth="1"/>
    <col min="11268" max="11268" width="9.109375" style="142"/>
    <col min="11269" max="11269" width="12.33203125" style="142" customWidth="1"/>
    <col min="11270" max="11270" width="13.5546875" style="142" customWidth="1"/>
    <col min="11271" max="11271" width="12.6640625" style="142" customWidth="1"/>
    <col min="11272" max="11272" width="9.109375" style="142"/>
    <col min="11273" max="11273" width="2.5546875" style="142" customWidth="1"/>
    <col min="11274" max="11274" width="11.109375" style="142" bestFit="1" customWidth="1"/>
    <col min="11275" max="11275" width="9.109375" style="142"/>
    <col min="11276" max="11276" width="11.5546875" style="142" bestFit="1" customWidth="1"/>
    <col min="11277" max="11520" width="9.109375" style="142"/>
    <col min="11521" max="11521" width="8.88671875" style="142" customWidth="1"/>
    <col min="11522" max="11522" width="13.5546875" style="142" customWidth="1"/>
    <col min="11523" max="11523" width="9.6640625" style="142" customWidth="1"/>
    <col min="11524" max="11524" width="9.109375" style="142"/>
    <col min="11525" max="11525" width="12.33203125" style="142" customWidth="1"/>
    <col min="11526" max="11526" width="13.5546875" style="142" customWidth="1"/>
    <col min="11527" max="11527" width="12.6640625" style="142" customWidth="1"/>
    <col min="11528" max="11528" width="9.109375" style="142"/>
    <col min="11529" max="11529" width="2.5546875" style="142" customWidth="1"/>
    <col min="11530" max="11530" width="11.109375" style="142" bestFit="1" customWidth="1"/>
    <col min="11531" max="11531" width="9.109375" style="142"/>
    <col min="11532" max="11532" width="11.5546875" style="142" bestFit="1" customWidth="1"/>
    <col min="11533" max="11776" width="9.109375" style="142"/>
    <col min="11777" max="11777" width="8.88671875" style="142" customWidth="1"/>
    <col min="11778" max="11778" width="13.5546875" style="142" customWidth="1"/>
    <col min="11779" max="11779" width="9.6640625" style="142" customWidth="1"/>
    <col min="11780" max="11780" width="9.109375" style="142"/>
    <col min="11781" max="11781" width="12.33203125" style="142" customWidth="1"/>
    <col min="11782" max="11782" width="13.5546875" style="142" customWidth="1"/>
    <col min="11783" max="11783" width="12.6640625" style="142" customWidth="1"/>
    <col min="11784" max="11784" width="9.109375" style="142"/>
    <col min="11785" max="11785" width="2.5546875" style="142" customWidth="1"/>
    <col min="11786" max="11786" width="11.109375" style="142" bestFit="1" customWidth="1"/>
    <col min="11787" max="11787" width="9.109375" style="142"/>
    <col min="11788" max="11788" width="11.5546875" style="142" bestFit="1" customWidth="1"/>
    <col min="11789" max="12032" width="9.109375" style="142"/>
    <col min="12033" max="12033" width="8.88671875" style="142" customWidth="1"/>
    <col min="12034" max="12034" width="13.5546875" style="142" customWidth="1"/>
    <col min="12035" max="12035" width="9.6640625" style="142" customWidth="1"/>
    <col min="12036" max="12036" width="9.109375" style="142"/>
    <col min="12037" max="12037" width="12.33203125" style="142" customWidth="1"/>
    <col min="12038" max="12038" width="13.5546875" style="142" customWidth="1"/>
    <col min="12039" max="12039" width="12.6640625" style="142" customWidth="1"/>
    <col min="12040" max="12040" width="9.109375" style="142"/>
    <col min="12041" max="12041" width="2.5546875" style="142" customWidth="1"/>
    <col min="12042" max="12042" width="11.109375" style="142" bestFit="1" customWidth="1"/>
    <col min="12043" max="12043" width="9.109375" style="142"/>
    <col min="12044" max="12044" width="11.5546875" style="142" bestFit="1" customWidth="1"/>
    <col min="12045" max="12288" width="9.109375" style="142"/>
    <col min="12289" max="12289" width="8.88671875" style="142" customWidth="1"/>
    <col min="12290" max="12290" width="13.5546875" style="142" customWidth="1"/>
    <col min="12291" max="12291" width="9.6640625" style="142" customWidth="1"/>
    <col min="12292" max="12292" width="9.109375" style="142"/>
    <col min="12293" max="12293" width="12.33203125" style="142" customWidth="1"/>
    <col min="12294" max="12294" width="13.5546875" style="142" customWidth="1"/>
    <col min="12295" max="12295" width="12.6640625" style="142" customWidth="1"/>
    <col min="12296" max="12296" width="9.109375" style="142"/>
    <col min="12297" max="12297" width="2.5546875" style="142" customWidth="1"/>
    <col min="12298" max="12298" width="11.109375" style="142" bestFit="1" customWidth="1"/>
    <col min="12299" max="12299" width="9.109375" style="142"/>
    <col min="12300" max="12300" width="11.5546875" style="142" bestFit="1" customWidth="1"/>
    <col min="12301" max="12544" width="9.109375" style="142"/>
    <col min="12545" max="12545" width="8.88671875" style="142" customWidth="1"/>
    <col min="12546" max="12546" width="13.5546875" style="142" customWidth="1"/>
    <col min="12547" max="12547" width="9.6640625" style="142" customWidth="1"/>
    <col min="12548" max="12548" width="9.109375" style="142"/>
    <col min="12549" max="12549" width="12.33203125" style="142" customWidth="1"/>
    <col min="12550" max="12550" width="13.5546875" style="142" customWidth="1"/>
    <col min="12551" max="12551" width="12.6640625" style="142" customWidth="1"/>
    <col min="12552" max="12552" width="9.109375" style="142"/>
    <col min="12553" max="12553" width="2.5546875" style="142" customWidth="1"/>
    <col min="12554" max="12554" width="11.109375" style="142" bestFit="1" customWidth="1"/>
    <col min="12555" max="12555" width="9.109375" style="142"/>
    <col min="12556" max="12556" width="11.5546875" style="142" bestFit="1" customWidth="1"/>
    <col min="12557" max="12800" width="9.109375" style="142"/>
    <col min="12801" max="12801" width="8.88671875" style="142" customWidth="1"/>
    <col min="12802" max="12802" width="13.5546875" style="142" customWidth="1"/>
    <col min="12803" max="12803" width="9.6640625" style="142" customWidth="1"/>
    <col min="12804" max="12804" width="9.109375" style="142"/>
    <col min="12805" max="12805" width="12.33203125" style="142" customWidth="1"/>
    <col min="12806" max="12806" width="13.5546875" style="142" customWidth="1"/>
    <col min="12807" max="12807" width="12.6640625" style="142" customWidth="1"/>
    <col min="12808" max="12808" width="9.109375" style="142"/>
    <col min="12809" max="12809" width="2.5546875" style="142" customWidth="1"/>
    <col min="12810" max="12810" width="11.109375" style="142" bestFit="1" customWidth="1"/>
    <col min="12811" max="12811" width="9.109375" style="142"/>
    <col min="12812" max="12812" width="11.5546875" style="142" bestFit="1" customWidth="1"/>
    <col min="12813" max="13056" width="9.109375" style="142"/>
    <col min="13057" max="13057" width="8.88671875" style="142" customWidth="1"/>
    <col min="13058" max="13058" width="13.5546875" style="142" customWidth="1"/>
    <col min="13059" max="13059" width="9.6640625" style="142" customWidth="1"/>
    <col min="13060" max="13060" width="9.109375" style="142"/>
    <col min="13061" max="13061" width="12.33203125" style="142" customWidth="1"/>
    <col min="13062" max="13062" width="13.5546875" style="142" customWidth="1"/>
    <col min="13063" max="13063" width="12.6640625" style="142" customWidth="1"/>
    <col min="13064" max="13064" width="9.109375" style="142"/>
    <col min="13065" max="13065" width="2.5546875" style="142" customWidth="1"/>
    <col min="13066" max="13066" width="11.109375" style="142" bestFit="1" customWidth="1"/>
    <col min="13067" max="13067" width="9.109375" style="142"/>
    <col min="13068" max="13068" width="11.5546875" style="142" bestFit="1" customWidth="1"/>
    <col min="13069" max="13312" width="9.109375" style="142"/>
    <col min="13313" max="13313" width="8.88671875" style="142" customWidth="1"/>
    <col min="13314" max="13314" width="13.5546875" style="142" customWidth="1"/>
    <col min="13315" max="13315" width="9.6640625" style="142" customWidth="1"/>
    <col min="13316" max="13316" width="9.109375" style="142"/>
    <col min="13317" max="13317" width="12.33203125" style="142" customWidth="1"/>
    <col min="13318" max="13318" width="13.5546875" style="142" customWidth="1"/>
    <col min="13319" max="13319" width="12.6640625" style="142" customWidth="1"/>
    <col min="13320" max="13320" width="9.109375" style="142"/>
    <col min="13321" max="13321" width="2.5546875" style="142" customWidth="1"/>
    <col min="13322" max="13322" width="11.109375" style="142" bestFit="1" customWidth="1"/>
    <col min="13323" max="13323" width="9.109375" style="142"/>
    <col min="13324" max="13324" width="11.5546875" style="142" bestFit="1" customWidth="1"/>
    <col min="13325" max="13568" width="9.109375" style="142"/>
    <col min="13569" max="13569" width="8.88671875" style="142" customWidth="1"/>
    <col min="13570" max="13570" width="13.5546875" style="142" customWidth="1"/>
    <col min="13571" max="13571" width="9.6640625" style="142" customWidth="1"/>
    <col min="13572" max="13572" width="9.109375" style="142"/>
    <col min="13573" max="13573" width="12.33203125" style="142" customWidth="1"/>
    <col min="13574" max="13574" width="13.5546875" style="142" customWidth="1"/>
    <col min="13575" max="13575" width="12.6640625" style="142" customWidth="1"/>
    <col min="13576" max="13576" width="9.109375" style="142"/>
    <col min="13577" max="13577" width="2.5546875" style="142" customWidth="1"/>
    <col min="13578" max="13578" width="11.109375" style="142" bestFit="1" customWidth="1"/>
    <col min="13579" max="13579" width="9.109375" style="142"/>
    <col min="13580" max="13580" width="11.5546875" style="142" bestFit="1" customWidth="1"/>
    <col min="13581" max="13824" width="9.109375" style="142"/>
    <col min="13825" max="13825" width="8.88671875" style="142" customWidth="1"/>
    <col min="13826" max="13826" width="13.5546875" style="142" customWidth="1"/>
    <col min="13827" max="13827" width="9.6640625" style="142" customWidth="1"/>
    <col min="13828" max="13828" width="9.109375" style="142"/>
    <col min="13829" max="13829" width="12.33203125" style="142" customWidth="1"/>
    <col min="13830" max="13830" width="13.5546875" style="142" customWidth="1"/>
    <col min="13831" max="13831" width="12.6640625" style="142" customWidth="1"/>
    <col min="13832" max="13832" width="9.109375" style="142"/>
    <col min="13833" max="13833" width="2.5546875" style="142" customWidth="1"/>
    <col min="13834" max="13834" width="11.109375" style="142" bestFit="1" customWidth="1"/>
    <col min="13835" max="13835" width="9.109375" style="142"/>
    <col min="13836" max="13836" width="11.5546875" style="142" bestFit="1" customWidth="1"/>
    <col min="13837" max="14080" width="9.109375" style="142"/>
    <col min="14081" max="14081" width="8.88671875" style="142" customWidth="1"/>
    <col min="14082" max="14082" width="13.5546875" style="142" customWidth="1"/>
    <col min="14083" max="14083" width="9.6640625" style="142" customWidth="1"/>
    <col min="14084" max="14084" width="9.109375" style="142"/>
    <col min="14085" max="14085" width="12.33203125" style="142" customWidth="1"/>
    <col min="14086" max="14086" width="13.5546875" style="142" customWidth="1"/>
    <col min="14087" max="14087" width="12.6640625" style="142" customWidth="1"/>
    <col min="14088" max="14088" width="9.109375" style="142"/>
    <col min="14089" max="14089" width="2.5546875" style="142" customWidth="1"/>
    <col min="14090" max="14090" width="11.109375" style="142" bestFit="1" customWidth="1"/>
    <col min="14091" max="14091" width="9.109375" style="142"/>
    <col min="14092" max="14092" width="11.5546875" style="142" bestFit="1" customWidth="1"/>
    <col min="14093" max="14336" width="9.109375" style="142"/>
    <col min="14337" max="14337" width="8.88671875" style="142" customWidth="1"/>
    <col min="14338" max="14338" width="13.5546875" style="142" customWidth="1"/>
    <col min="14339" max="14339" width="9.6640625" style="142" customWidth="1"/>
    <col min="14340" max="14340" width="9.109375" style="142"/>
    <col min="14341" max="14341" width="12.33203125" style="142" customWidth="1"/>
    <col min="14342" max="14342" width="13.5546875" style="142" customWidth="1"/>
    <col min="14343" max="14343" width="12.6640625" style="142" customWidth="1"/>
    <col min="14344" max="14344" width="9.109375" style="142"/>
    <col min="14345" max="14345" width="2.5546875" style="142" customWidth="1"/>
    <col min="14346" max="14346" width="11.109375" style="142" bestFit="1" customWidth="1"/>
    <col min="14347" max="14347" width="9.109375" style="142"/>
    <col min="14348" max="14348" width="11.5546875" style="142" bestFit="1" customWidth="1"/>
    <col min="14349" max="14592" width="9.109375" style="142"/>
    <col min="14593" max="14593" width="8.88671875" style="142" customWidth="1"/>
    <col min="14594" max="14594" width="13.5546875" style="142" customWidth="1"/>
    <col min="14595" max="14595" width="9.6640625" style="142" customWidth="1"/>
    <col min="14596" max="14596" width="9.109375" style="142"/>
    <col min="14597" max="14597" width="12.33203125" style="142" customWidth="1"/>
    <col min="14598" max="14598" width="13.5546875" style="142" customWidth="1"/>
    <col min="14599" max="14599" width="12.6640625" style="142" customWidth="1"/>
    <col min="14600" max="14600" width="9.109375" style="142"/>
    <col min="14601" max="14601" width="2.5546875" style="142" customWidth="1"/>
    <col min="14602" max="14602" width="11.109375" style="142" bestFit="1" customWidth="1"/>
    <col min="14603" max="14603" width="9.109375" style="142"/>
    <col min="14604" max="14604" width="11.5546875" style="142" bestFit="1" customWidth="1"/>
    <col min="14605" max="14848" width="9.109375" style="142"/>
    <col min="14849" max="14849" width="8.88671875" style="142" customWidth="1"/>
    <col min="14850" max="14850" width="13.5546875" style="142" customWidth="1"/>
    <col min="14851" max="14851" width="9.6640625" style="142" customWidth="1"/>
    <col min="14852" max="14852" width="9.109375" style="142"/>
    <col min="14853" max="14853" width="12.33203125" style="142" customWidth="1"/>
    <col min="14854" max="14854" width="13.5546875" style="142" customWidth="1"/>
    <col min="14855" max="14855" width="12.6640625" style="142" customWidth="1"/>
    <col min="14856" max="14856" width="9.109375" style="142"/>
    <col min="14857" max="14857" width="2.5546875" style="142" customWidth="1"/>
    <col min="14858" max="14858" width="11.109375" style="142" bestFit="1" customWidth="1"/>
    <col min="14859" max="14859" width="9.109375" style="142"/>
    <col min="14860" max="14860" width="11.5546875" style="142" bestFit="1" customWidth="1"/>
    <col min="14861" max="15104" width="9.109375" style="142"/>
    <col min="15105" max="15105" width="8.88671875" style="142" customWidth="1"/>
    <col min="15106" max="15106" width="13.5546875" style="142" customWidth="1"/>
    <col min="15107" max="15107" width="9.6640625" style="142" customWidth="1"/>
    <col min="15108" max="15108" width="9.109375" style="142"/>
    <col min="15109" max="15109" width="12.33203125" style="142" customWidth="1"/>
    <col min="15110" max="15110" width="13.5546875" style="142" customWidth="1"/>
    <col min="15111" max="15111" width="12.6640625" style="142" customWidth="1"/>
    <col min="15112" max="15112" width="9.109375" style="142"/>
    <col min="15113" max="15113" width="2.5546875" style="142" customWidth="1"/>
    <col min="15114" max="15114" width="11.109375" style="142" bestFit="1" customWidth="1"/>
    <col min="15115" max="15115" width="9.109375" style="142"/>
    <col min="15116" max="15116" width="11.5546875" style="142" bestFit="1" customWidth="1"/>
    <col min="15117" max="15360" width="9.109375" style="142"/>
    <col min="15361" max="15361" width="8.88671875" style="142" customWidth="1"/>
    <col min="15362" max="15362" width="13.5546875" style="142" customWidth="1"/>
    <col min="15363" max="15363" width="9.6640625" style="142" customWidth="1"/>
    <col min="15364" max="15364" width="9.109375" style="142"/>
    <col min="15365" max="15365" width="12.33203125" style="142" customWidth="1"/>
    <col min="15366" max="15366" width="13.5546875" style="142" customWidth="1"/>
    <col min="15367" max="15367" width="12.6640625" style="142" customWidth="1"/>
    <col min="15368" max="15368" width="9.109375" style="142"/>
    <col min="15369" max="15369" width="2.5546875" style="142" customWidth="1"/>
    <col min="15370" max="15370" width="11.109375" style="142" bestFit="1" customWidth="1"/>
    <col min="15371" max="15371" width="9.109375" style="142"/>
    <col min="15372" max="15372" width="11.5546875" style="142" bestFit="1" customWidth="1"/>
    <col min="15373" max="15616" width="9.109375" style="142"/>
    <col min="15617" max="15617" width="8.88671875" style="142" customWidth="1"/>
    <col min="15618" max="15618" width="13.5546875" style="142" customWidth="1"/>
    <col min="15619" max="15619" width="9.6640625" style="142" customWidth="1"/>
    <col min="15620" max="15620" width="9.109375" style="142"/>
    <col min="15621" max="15621" width="12.33203125" style="142" customWidth="1"/>
    <col min="15622" max="15622" width="13.5546875" style="142" customWidth="1"/>
    <col min="15623" max="15623" width="12.6640625" style="142" customWidth="1"/>
    <col min="15624" max="15624" width="9.109375" style="142"/>
    <col min="15625" max="15625" width="2.5546875" style="142" customWidth="1"/>
    <col min="15626" max="15626" width="11.109375" style="142" bestFit="1" customWidth="1"/>
    <col min="15627" max="15627" width="9.109375" style="142"/>
    <col min="15628" max="15628" width="11.5546875" style="142" bestFit="1" customWidth="1"/>
    <col min="15629" max="15872" width="9.109375" style="142"/>
    <col min="15873" max="15873" width="8.88671875" style="142" customWidth="1"/>
    <col min="15874" max="15874" width="13.5546875" style="142" customWidth="1"/>
    <col min="15875" max="15875" width="9.6640625" style="142" customWidth="1"/>
    <col min="15876" max="15876" width="9.109375" style="142"/>
    <col min="15877" max="15877" width="12.33203125" style="142" customWidth="1"/>
    <col min="15878" max="15878" width="13.5546875" style="142" customWidth="1"/>
    <col min="15879" max="15879" width="12.6640625" style="142" customWidth="1"/>
    <col min="15880" max="15880" width="9.109375" style="142"/>
    <col min="15881" max="15881" width="2.5546875" style="142" customWidth="1"/>
    <col min="15882" max="15882" width="11.109375" style="142" bestFit="1" customWidth="1"/>
    <col min="15883" max="15883" width="9.109375" style="142"/>
    <col min="15884" max="15884" width="11.5546875" style="142" bestFit="1" customWidth="1"/>
    <col min="15885" max="16128" width="9.109375" style="142"/>
    <col min="16129" max="16129" width="8.88671875" style="142" customWidth="1"/>
    <col min="16130" max="16130" width="13.5546875" style="142" customWidth="1"/>
    <col min="16131" max="16131" width="9.6640625" style="142" customWidth="1"/>
    <col min="16132" max="16132" width="9.109375" style="142"/>
    <col min="16133" max="16133" width="12.33203125" style="142" customWidth="1"/>
    <col min="16134" max="16134" width="13.5546875" style="142" customWidth="1"/>
    <col min="16135" max="16135" width="12.6640625" style="142" customWidth="1"/>
    <col min="16136" max="16136" width="9.109375" style="142"/>
    <col min="16137" max="16137" width="2.5546875" style="142" customWidth="1"/>
    <col min="16138" max="16138" width="11.109375" style="142" bestFit="1" customWidth="1"/>
    <col min="16139" max="16139" width="9.109375" style="142"/>
    <col min="16140" max="16140" width="11.5546875" style="142" bestFit="1" customWidth="1"/>
    <col min="16141" max="16384" width="9.109375" style="142"/>
  </cols>
  <sheetData>
    <row r="1" spans="1:10" s="153" customFormat="1" ht="19.5" customHeight="1" x14ac:dyDescent="0.3">
      <c r="A1" s="193" t="s">
        <v>278</v>
      </c>
      <c r="B1" s="193"/>
      <c r="C1" s="193"/>
      <c r="D1" s="193"/>
      <c r="E1" s="193"/>
      <c r="F1" s="194"/>
      <c r="G1" s="194"/>
      <c r="J1" s="146"/>
    </row>
    <row r="2" spans="1:10" s="155" customFormat="1" ht="13.2" x14ac:dyDescent="0.25">
      <c r="A2" s="195"/>
      <c r="B2" s="493" t="s">
        <v>93</v>
      </c>
      <c r="C2" s="494"/>
      <c r="D2" s="494"/>
      <c r="E2" s="494" t="s">
        <v>94</v>
      </c>
      <c r="F2" s="496" t="s">
        <v>95</v>
      </c>
      <c r="G2" s="498" t="s">
        <v>96</v>
      </c>
    </row>
    <row r="3" spans="1:10" s="155" customFormat="1" ht="39.75" customHeight="1" x14ac:dyDescent="0.25">
      <c r="A3" s="196" t="s">
        <v>2</v>
      </c>
      <c r="B3" s="197" t="s">
        <v>97</v>
      </c>
      <c r="C3" s="198" t="s">
        <v>98</v>
      </c>
      <c r="D3" s="199" t="s">
        <v>99</v>
      </c>
      <c r="E3" s="495"/>
      <c r="F3" s="497"/>
      <c r="G3" s="499"/>
    </row>
    <row r="4" spans="1:10" s="155" customFormat="1" ht="4.5" customHeight="1" x14ac:dyDescent="0.25">
      <c r="A4" s="200"/>
      <c r="B4" s="201"/>
      <c r="C4" s="152"/>
      <c r="D4" s="148"/>
      <c r="E4" s="149"/>
      <c r="F4" s="202"/>
      <c r="G4" s="203"/>
    </row>
    <row r="5" spans="1:10" s="155" customFormat="1" ht="13.2" x14ac:dyDescent="0.3">
      <c r="A5" s="179">
        <v>1960</v>
      </c>
      <c r="B5" s="204">
        <v>242430</v>
      </c>
      <c r="C5" s="180">
        <v>27216</v>
      </c>
      <c r="D5" s="180">
        <v>269646</v>
      </c>
      <c r="E5" s="180">
        <v>69974</v>
      </c>
      <c r="F5" s="180">
        <v>3150</v>
      </c>
      <c r="G5" s="181">
        <v>342770</v>
      </c>
      <c r="H5" s="164"/>
    </row>
    <row r="6" spans="1:10" s="155" customFormat="1" ht="13.2" x14ac:dyDescent="0.3">
      <c r="A6" s="179">
        <v>1961</v>
      </c>
      <c r="B6" s="204">
        <v>240490</v>
      </c>
      <c r="C6" s="180">
        <v>31255</v>
      </c>
      <c r="D6" s="180">
        <v>271745</v>
      </c>
      <c r="E6" s="180">
        <v>89218</v>
      </c>
      <c r="F6" s="180">
        <v>3360</v>
      </c>
      <c r="G6" s="181">
        <v>364323</v>
      </c>
      <c r="H6" s="164"/>
    </row>
    <row r="7" spans="1:10" s="155" customFormat="1" ht="13.2" x14ac:dyDescent="0.3">
      <c r="A7" s="179">
        <v>1962</v>
      </c>
      <c r="B7" s="204">
        <v>274043</v>
      </c>
      <c r="C7" s="180">
        <v>30311</v>
      </c>
      <c r="D7" s="180">
        <v>304354</v>
      </c>
      <c r="E7" s="180">
        <v>41413</v>
      </c>
      <c r="F7" s="180">
        <v>3654</v>
      </c>
      <c r="G7" s="181">
        <v>349421</v>
      </c>
      <c r="H7" s="164"/>
    </row>
    <row r="8" spans="1:10" s="155" customFormat="1" ht="13.2" x14ac:dyDescent="0.3">
      <c r="A8" s="179">
        <v>1963</v>
      </c>
      <c r="B8" s="204">
        <v>267671</v>
      </c>
      <c r="C8" s="180">
        <v>33447</v>
      </c>
      <c r="D8" s="180">
        <v>301118</v>
      </c>
      <c r="E8" s="180">
        <v>46958</v>
      </c>
      <c r="F8" s="180">
        <v>3738</v>
      </c>
      <c r="G8" s="181">
        <v>351814</v>
      </c>
      <c r="H8" s="164"/>
    </row>
    <row r="9" spans="1:10" s="155" customFormat="1" ht="13.2" x14ac:dyDescent="0.3">
      <c r="A9" s="179">
        <v>1964</v>
      </c>
      <c r="B9" s="204">
        <v>273144</v>
      </c>
      <c r="C9" s="180">
        <v>35294</v>
      </c>
      <c r="D9" s="180">
        <v>308438</v>
      </c>
      <c r="E9" s="180">
        <v>42657</v>
      </c>
      <c r="F9" s="180">
        <v>3612</v>
      </c>
      <c r="G9" s="181">
        <v>354707</v>
      </c>
      <c r="H9" s="164"/>
    </row>
    <row r="10" spans="1:10" s="155" customFormat="1" ht="13.2" x14ac:dyDescent="0.3">
      <c r="A10" s="179">
        <v>1965</v>
      </c>
      <c r="B10" s="204">
        <v>280705</v>
      </c>
      <c r="C10" s="180">
        <v>38879</v>
      </c>
      <c r="D10" s="180">
        <v>319584</v>
      </c>
      <c r="E10" s="180">
        <v>48872</v>
      </c>
      <c r="F10" s="180">
        <v>3906</v>
      </c>
      <c r="G10" s="181">
        <v>372362</v>
      </c>
      <c r="H10" s="164"/>
    </row>
    <row r="11" spans="1:10" s="155" customFormat="1" ht="13.2" x14ac:dyDescent="0.3">
      <c r="A11" s="179">
        <v>1966</v>
      </c>
      <c r="B11" s="204">
        <v>269659</v>
      </c>
      <c r="C11" s="180">
        <v>43253</v>
      </c>
      <c r="D11" s="180">
        <v>312912</v>
      </c>
      <c r="E11" s="180">
        <v>40736</v>
      </c>
      <c r="F11" s="180">
        <v>3780</v>
      </c>
      <c r="G11" s="181">
        <v>357428</v>
      </c>
      <c r="H11" s="164"/>
    </row>
    <row r="12" spans="1:10" s="155" customFormat="1" ht="13.2" x14ac:dyDescent="0.3">
      <c r="A12" s="179">
        <v>1967</v>
      </c>
      <c r="B12" s="204">
        <v>300192</v>
      </c>
      <c r="C12" s="180">
        <v>40668</v>
      </c>
      <c r="D12" s="180">
        <v>340860</v>
      </c>
      <c r="E12" s="180">
        <v>44078</v>
      </c>
      <c r="F12" s="180">
        <v>3990</v>
      </c>
      <c r="G12" s="181">
        <v>388928</v>
      </c>
      <c r="H12" s="164"/>
    </row>
    <row r="13" spans="1:10" s="155" customFormat="1" ht="13.2" x14ac:dyDescent="0.3">
      <c r="A13" s="179">
        <v>1968</v>
      </c>
      <c r="B13" s="204">
        <v>321429</v>
      </c>
      <c r="C13" s="180">
        <v>45756</v>
      </c>
      <c r="D13" s="180">
        <v>367185</v>
      </c>
      <c r="E13" s="180">
        <v>40607</v>
      </c>
      <c r="F13" s="180">
        <v>4032</v>
      </c>
      <c r="G13" s="181">
        <v>411824</v>
      </c>
      <c r="H13" s="164"/>
    </row>
    <row r="14" spans="1:10" s="155" customFormat="1" ht="13.2" x14ac:dyDescent="0.3">
      <c r="A14" s="179">
        <v>1969</v>
      </c>
      <c r="B14" s="204">
        <v>342954</v>
      </c>
      <c r="C14" s="180">
        <v>49868</v>
      </c>
      <c r="D14" s="180">
        <v>392822</v>
      </c>
      <c r="E14" s="180">
        <v>27902</v>
      </c>
      <c r="F14" s="180">
        <v>4074</v>
      </c>
      <c r="G14" s="181">
        <v>424798</v>
      </c>
      <c r="H14" s="164"/>
    </row>
    <row r="15" spans="1:10" s="155" customFormat="1" ht="13.2" x14ac:dyDescent="0.3">
      <c r="A15" s="179">
        <v>1970</v>
      </c>
      <c r="B15" s="204">
        <v>352654</v>
      </c>
      <c r="C15" s="180">
        <v>58136</v>
      </c>
      <c r="D15" s="180">
        <v>410790</v>
      </c>
      <c r="E15" s="180">
        <v>39654</v>
      </c>
      <c r="F15" s="180">
        <v>4242</v>
      </c>
      <c r="G15" s="181">
        <v>454686</v>
      </c>
      <c r="H15" s="164"/>
    </row>
    <row r="16" spans="1:10" s="155" customFormat="1" ht="13.2" x14ac:dyDescent="0.3">
      <c r="A16" s="179">
        <v>1971</v>
      </c>
      <c r="B16" s="204">
        <v>372174</v>
      </c>
      <c r="C16" s="180">
        <v>61295</v>
      </c>
      <c r="D16" s="180">
        <v>433469</v>
      </c>
      <c r="E16" s="180">
        <v>33345</v>
      </c>
      <c r="F16" s="180">
        <v>4242</v>
      </c>
      <c r="G16" s="181">
        <v>471056</v>
      </c>
      <c r="H16" s="164"/>
    </row>
    <row r="17" spans="1:8" s="155" customFormat="1" ht="13.2" x14ac:dyDescent="0.3">
      <c r="A17" s="179">
        <v>1972</v>
      </c>
      <c r="B17" s="204">
        <v>394482</v>
      </c>
      <c r="C17" s="180">
        <v>69145</v>
      </c>
      <c r="D17" s="180">
        <v>463627</v>
      </c>
      <c r="E17" s="180">
        <v>42185</v>
      </c>
      <c r="F17" s="180">
        <v>4368</v>
      </c>
      <c r="G17" s="181">
        <v>510180</v>
      </c>
      <c r="H17" s="164"/>
    </row>
    <row r="18" spans="1:8" s="155" customFormat="1" ht="13.2" x14ac:dyDescent="0.3">
      <c r="A18" s="179">
        <v>1973</v>
      </c>
      <c r="B18" s="204">
        <v>432272</v>
      </c>
      <c r="C18" s="180">
        <v>76954</v>
      </c>
      <c r="D18" s="180">
        <v>509226</v>
      </c>
      <c r="E18" s="180">
        <v>35933</v>
      </c>
      <c r="F18" s="180">
        <v>4662</v>
      </c>
      <c r="G18" s="181">
        <v>549821</v>
      </c>
      <c r="H18" s="164"/>
    </row>
    <row r="19" spans="1:8" s="155" customFormat="1" ht="13.2" x14ac:dyDescent="0.3">
      <c r="A19" s="179">
        <v>1974</v>
      </c>
      <c r="B19" s="204">
        <v>412004</v>
      </c>
      <c r="C19" s="180">
        <v>72955</v>
      </c>
      <c r="D19" s="180">
        <v>484959</v>
      </c>
      <c r="E19" s="180">
        <v>31842</v>
      </c>
      <c r="F19" s="180">
        <v>4452</v>
      </c>
      <c r="G19" s="181">
        <v>521253</v>
      </c>
      <c r="H19" s="164"/>
    </row>
    <row r="20" spans="1:8" s="155" customFormat="1" ht="13.2" x14ac:dyDescent="0.3">
      <c r="A20" s="179">
        <v>1975</v>
      </c>
      <c r="B20" s="204">
        <v>404957</v>
      </c>
      <c r="C20" s="180">
        <v>72682</v>
      </c>
      <c r="D20" s="180">
        <v>477639</v>
      </c>
      <c r="E20" s="180">
        <v>45256</v>
      </c>
      <c r="F20" s="180">
        <v>4494</v>
      </c>
      <c r="G20" s="181">
        <v>527389</v>
      </c>
      <c r="H20" s="164"/>
    </row>
    <row r="21" spans="1:8" s="155" customFormat="1" ht="13.2" x14ac:dyDescent="0.3">
      <c r="A21" s="179">
        <v>1976</v>
      </c>
      <c r="B21" s="204">
        <v>449092</v>
      </c>
      <c r="C21" s="180">
        <v>87051</v>
      </c>
      <c r="D21" s="180">
        <v>536143</v>
      </c>
      <c r="E21" s="180">
        <v>46148</v>
      </c>
      <c r="F21" s="180">
        <v>4998</v>
      </c>
      <c r="G21" s="181">
        <v>587289</v>
      </c>
      <c r="H21" s="164"/>
    </row>
    <row r="22" spans="1:8" s="155" customFormat="1" ht="13.2" x14ac:dyDescent="0.3">
      <c r="A22" s="179">
        <v>1977</v>
      </c>
      <c r="B22" s="204">
        <v>431617</v>
      </c>
      <c r="C22" s="180">
        <v>89381</v>
      </c>
      <c r="D22" s="180">
        <v>520998</v>
      </c>
      <c r="E22" s="180">
        <v>42667</v>
      </c>
      <c r="F22" s="180">
        <v>4452</v>
      </c>
      <c r="G22" s="181">
        <v>568117</v>
      </c>
      <c r="H22" s="164"/>
    </row>
    <row r="23" spans="1:8" s="155" customFormat="1" ht="13.2" x14ac:dyDescent="0.3">
      <c r="A23" s="179">
        <v>1978</v>
      </c>
      <c r="B23" s="204">
        <v>511119</v>
      </c>
      <c r="C23" s="180">
        <v>100375</v>
      </c>
      <c r="D23" s="180">
        <v>611494</v>
      </c>
      <c r="E23" s="180">
        <v>38123</v>
      </c>
      <c r="F23" s="180">
        <v>5208</v>
      </c>
      <c r="G23" s="181">
        <v>654825</v>
      </c>
      <c r="H23" s="164"/>
    </row>
    <row r="24" spans="1:8" s="155" customFormat="1" ht="13.2" x14ac:dyDescent="0.3">
      <c r="A24" s="179">
        <v>1979</v>
      </c>
      <c r="B24" s="204">
        <v>443580</v>
      </c>
      <c r="C24" s="180">
        <v>103756</v>
      </c>
      <c r="D24" s="180">
        <v>547336</v>
      </c>
      <c r="E24" s="180">
        <v>44112</v>
      </c>
      <c r="F24" s="180">
        <v>5250</v>
      </c>
      <c r="G24" s="181">
        <v>596698</v>
      </c>
      <c r="H24" s="164"/>
    </row>
    <row r="25" spans="1:8" s="155" customFormat="1" ht="13.2" x14ac:dyDescent="0.3">
      <c r="A25" s="179">
        <v>1980</v>
      </c>
      <c r="B25" s="204">
        <v>416511</v>
      </c>
      <c r="C25" s="180">
        <v>98615</v>
      </c>
      <c r="D25" s="180">
        <v>515126</v>
      </c>
      <c r="E25" s="180">
        <v>40788</v>
      </c>
      <c r="F25" s="180">
        <v>4662</v>
      </c>
      <c r="G25" s="181">
        <v>560576</v>
      </c>
      <c r="H25" s="164"/>
    </row>
    <row r="26" spans="1:8" s="155" customFormat="1" ht="13.2" x14ac:dyDescent="0.3">
      <c r="A26" s="179">
        <v>1981</v>
      </c>
      <c r="B26" s="204">
        <v>423780</v>
      </c>
      <c r="C26" s="180">
        <v>108849</v>
      </c>
      <c r="D26" s="180">
        <v>532629</v>
      </c>
      <c r="E26" s="180">
        <v>44001</v>
      </c>
      <c r="F26" s="180">
        <v>4704</v>
      </c>
      <c r="G26" s="181">
        <v>581334</v>
      </c>
      <c r="H26" s="164"/>
    </row>
    <row r="27" spans="1:8" s="155" customFormat="1" ht="13.2" x14ac:dyDescent="0.3">
      <c r="A27" s="179">
        <v>1982</v>
      </c>
      <c r="B27" s="204">
        <v>406462</v>
      </c>
      <c r="C27" s="180">
        <v>110864</v>
      </c>
      <c r="D27" s="180">
        <v>517326</v>
      </c>
      <c r="E27" s="180">
        <v>40371</v>
      </c>
      <c r="F27" s="180">
        <v>4410</v>
      </c>
      <c r="G27" s="181">
        <v>562107</v>
      </c>
      <c r="H27" s="164"/>
    </row>
    <row r="28" spans="1:8" s="155" customFormat="1" ht="13.2" x14ac:dyDescent="0.3">
      <c r="A28" s="179">
        <v>1983</v>
      </c>
      <c r="B28" s="204">
        <v>418919</v>
      </c>
      <c r="C28" s="180">
        <v>105234</v>
      </c>
      <c r="D28" s="180">
        <v>524153</v>
      </c>
      <c r="E28" s="180">
        <v>33306</v>
      </c>
      <c r="F28" s="180">
        <v>4494</v>
      </c>
      <c r="G28" s="181">
        <v>561953</v>
      </c>
      <c r="H28" s="164"/>
    </row>
    <row r="29" spans="1:8" s="155" customFormat="1" ht="13.2" x14ac:dyDescent="0.3">
      <c r="A29" s="179">
        <v>1984</v>
      </c>
      <c r="B29" s="204">
        <v>416324</v>
      </c>
      <c r="C29" s="180">
        <v>117012</v>
      </c>
      <c r="D29" s="180">
        <v>533336</v>
      </c>
      <c r="E29" s="180">
        <v>34828</v>
      </c>
      <c r="F29" s="205" t="s">
        <v>70</v>
      </c>
      <c r="G29" s="181">
        <v>568164</v>
      </c>
      <c r="H29" s="164"/>
    </row>
    <row r="30" spans="1:8" s="155" customFormat="1" ht="13.2" x14ac:dyDescent="0.3">
      <c r="A30" s="179">
        <v>1985</v>
      </c>
      <c r="B30" s="204">
        <v>403929</v>
      </c>
      <c r="C30" s="180">
        <v>109043</v>
      </c>
      <c r="D30" s="180">
        <v>512972</v>
      </c>
      <c r="E30" s="180">
        <v>37675</v>
      </c>
      <c r="F30" s="205" t="s">
        <v>70</v>
      </c>
      <c r="G30" s="181">
        <v>550647</v>
      </c>
      <c r="H30" s="164"/>
    </row>
    <row r="31" spans="1:8" s="155" customFormat="1" ht="13.2" x14ac:dyDescent="0.3">
      <c r="A31" s="179">
        <v>1986</v>
      </c>
      <c r="B31" s="204">
        <v>404386</v>
      </c>
      <c r="C31" s="180">
        <v>107192</v>
      </c>
      <c r="D31" s="180">
        <v>511578</v>
      </c>
      <c r="E31" s="180">
        <v>36006</v>
      </c>
      <c r="F31" s="205" t="s">
        <v>70</v>
      </c>
      <c r="G31" s="181">
        <v>547584</v>
      </c>
      <c r="H31" s="164"/>
    </row>
    <row r="32" spans="1:8" s="155" customFormat="1" ht="13.2" x14ac:dyDescent="0.3">
      <c r="A32" s="179">
        <v>1987</v>
      </c>
      <c r="B32" s="204">
        <v>407673</v>
      </c>
      <c r="C32" s="180">
        <v>108341</v>
      </c>
      <c r="D32" s="180">
        <v>516014</v>
      </c>
      <c r="E32" s="180">
        <v>33187</v>
      </c>
      <c r="F32" s="205" t="s">
        <v>70</v>
      </c>
      <c r="G32" s="181">
        <v>549201</v>
      </c>
      <c r="H32" s="164"/>
    </row>
    <row r="33" spans="1:12" s="155" customFormat="1" ht="13.2" x14ac:dyDescent="0.3">
      <c r="A33" s="179">
        <v>1988</v>
      </c>
      <c r="B33" s="204">
        <v>412126</v>
      </c>
      <c r="C33" s="180">
        <v>117389</v>
      </c>
      <c r="D33" s="180">
        <v>529515</v>
      </c>
      <c r="E33" s="180">
        <v>33710</v>
      </c>
      <c r="F33" s="205" t="s">
        <v>70</v>
      </c>
      <c r="G33" s="181">
        <v>563225</v>
      </c>
      <c r="H33" s="164"/>
    </row>
    <row r="34" spans="1:12" s="117" customFormat="1" ht="13.2" x14ac:dyDescent="0.3">
      <c r="A34" s="179">
        <v>1989</v>
      </c>
      <c r="B34" s="204">
        <v>408306</v>
      </c>
      <c r="C34" s="180">
        <v>120917</v>
      </c>
      <c r="D34" s="180">
        <v>529223</v>
      </c>
      <c r="E34" s="180">
        <v>35714</v>
      </c>
      <c r="F34" s="205" t="s">
        <v>70</v>
      </c>
      <c r="G34" s="181">
        <v>564937</v>
      </c>
      <c r="H34" s="164"/>
    </row>
    <row r="35" spans="1:12" s="155" customFormat="1" ht="13.2" x14ac:dyDescent="0.3">
      <c r="A35" s="179">
        <v>1990</v>
      </c>
      <c r="B35" s="204">
        <v>410718</v>
      </c>
      <c r="C35" s="180">
        <v>125346</v>
      </c>
      <c r="D35" s="180">
        <v>536064</v>
      </c>
      <c r="E35" s="180">
        <v>36646</v>
      </c>
      <c r="F35" s="205" t="s">
        <v>70</v>
      </c>
      <c r="G35" s="181">
        <v>572710</v>
      </c>
      <c r="H35" s="164"/>
    </row>
    <row r="36" spans="1:12" s="155" customFormat="1" ht="13.2" x14ac:dyDescent="0.3">
      <c r="A36" s="179">
        <v>1991</v>
      </c>
      <c r="B36" s="204">
        <v>409896</v>
      </c>
      <c r="C36" s="180">
        <v>116176</v>
      </c>
      <c r="D36" s="180">
        <v>526072</v>
      </c>
      <c r="E36" s="180">
        <v>36365</v>
      </c>
      <c r="F36" s="205" t="s">
        <v>70</v>
      </c>
      <c r="G36" s="181">
        <v>562437</v>
      </c>
      <c r="H36" s="164"/>
    </row>
    <row r="37" spans="1:12" s="155" customFormat="1" ht="13.2" x14ac:dyDescent="0.3">
      <c r="A37" s="179">
        <v>1992</v>
      </c>
      <c r="B37" s="204">
        <v>432413</v>
      </c>
      <c r="C37" s="180">
        <v>133926</v>
      </c>
      <c r="D37" s="180">
        <v>566339</v>
      </c>
      <c r="E37" s="180">
        <v>32650</v>
      </c>
      <c r="F37" s="205" t="s">
        <v>70</v>
      </c>
      <c r="G37" s="181">
        <v>598989</v>
      </c>
      <c r="H37" s="164"/>
    </row>
    <row r="38" spans="1:12" s="155" customFormat="1" ht="13.2" x14ac:dyDescent="0.3">
      <c r="A38" s="179">
        <v>1993</v>
      </c>
      <c r="B38" s="204">
        <v>441553</v>
      </c>
      <c r="C38" s="180">
        <v>139443</v>
      </c>
      <c r="D38" s="180">
        <v>580996</v>
      </c>
      <c r="E38" s="180">
        <v>29807</v>
      </c>
      <c r="F38" s="205" t="s">
        <v>70</v>
      </c>
      <c r="G38" s="181">
        <v>610803</v>
      </c>
      <c r="H38" s="164"/>
    </row>
    <row r="39" spans="1:12" s="155" customFormat="1" ht="13.2" x14ac:dyDescent="0.3">
      <c r="A39" s="179">
        <v>1994</v>
      </c>
      <c r="B39" s="204">
        <v>444618</v>
      </c>
      <c r="C39" s="180">
        <v>156703</v>
      </c>
      <c r="D39" s="180">
        <v>601321</v>
      </c>
      <c r="E39" s="180">
        <v>32358</v>
      </c>
      <c r="F39" s="205" t="s">
        <v>70</v>
      </c>
      <c r="G39" s="181">
        <v>633679</v>
      </c>
      <c r="H39" s="164"/>
    </row>
    <row r="40" spans="1:12" s="155" customFormat="1" ht="13.2" x14ac:dyDescent="0.3">
      <c r="A40" s="179">
        <v>1995</v>
      </c>
      <c r="B40" s="204">
        <v>447134</v>
      </c>
      <c r="C40" s="180">
        <v>159632</v>
      </c>
      <c r="D40" s="180">
        <v>606766</v>
      </c>
      <c r="E40" s="180">
        <v>34258</v>
      </c>
      <c r="F40" s="205" t="s">
        <v>70</v>
      </c>
      <c r="G40" s="181">
        <v>641024</v>
      </c>
      <c r="H40" s="164"/>
    </row>
    <row r="41" spans="1:12" s="155" customFormat="1" ht="13.2" x14ac:dyDescent="0.3">
      <c r="A41" s="179">
        <v>1996</v>
      </c>
      <c r="B41" s="204">
        <v>466331</v>
      </c>
      <c r="C41" s="180">
        <v>146177</v>
      </c>
      <c r="D41" s="180">
        <v>612508</v>
      </c>
      <c r="E41" s="180">
        <v>36169</v>
      </c>
      <c r="F41" s="205" t="s">
        <v>70</v>
      </c>
      <c r="G41" s="181">
        <v>648677</v>
      </c>
      <c r="H41" s="164"/>
    </row>
    <row r="42" spans="1:12" s="155" customFormat="1" ht="13.2" x14ac:dyDescent="0.3">
      <c r="A42" s="179">
        <v>1997</v>
      </c>
      <c r="B42" s="204">
        <v>454226</v>
      </c>
      <c r="C42" s="180">
        <v>175736</v>
      </c>
      <c r="D42" s="180">
        <v>629962</v>
      </c>
      <c r="E42" s="180">
        <v>35250</v>
      </c>
      <c r="F42" s="205" t="s">
        <v>70</v>
      </c>
      <c r="G42" s="181">
        <v>665212</v>
      </c>
      <c r="H42" s="164"/>
    </row>
    <row r="43" spans="1:12" s="155" customFormat="1" ht="13.2" x14ac:dyDescent="0.3">
      <c r="A43" s="179">
        <v>1998</v>
      </c>
      <c r="B43" s="204">
        <v>469369</v>
      </c>
      <c r="C43" s="180">
        <v>172711</v>
      </c>
      <c r="D43" s="180">
        <v>642080</v>
      </c>
      <c r="E43" s="180">
        <v>26862</v>
      </c>
      <c r="F43" s="205" t="s">
        <v>70</v>
      </c>
      <c r="G43" s="181">
        <v>668942</v>
      </c>
      <c r="H43" s="164"/>
    </row>
    <row r="44" spans="1:12" s="155" customFormat="1" ht="13.2" x14ac:dyDescent="0.3">
      <c r="A44" s="179">
        <v>1999</v>
      </c>
      <c r="B44" s="204">
        <v>480754</v>
      </c>
      <c r="C44" s="180">
        <v>185212</v>
      </c>
      <c r="D44" s="180">
        <v>665966</v>
      </c>
      <c r="E44" s="180">
        <v>26486</v>
      </c>
      <c r="F44" s="205" t="s">
        <v>70</v>
      </c>
      <c r="G44" s="181">
        <v>692452</v>
      </c>
      <c r="H44" s="164"/>
    </row>
    <row r="45" spans="1:12" s="155" customFormat="1" ht="13.2" x14ac:dyDescent="0.25">
      <c r="A45" s="179">
        <v>2000</v>
      </c>
      <c r="B45" s="204">
        <v>469683</v>
      </c>
      <c r="C45" s="180">
        <v>190450</v>
      </c>
      <c r="D45" s="180">
        <v>660133</v>
      </c>
      <c r="E45" s="180">
        <v>26394</v>
      </c>
      <c r="F45" s="205" t="s">
        <v>70</v>
      </c>
      <c r="G45" s="181">
        <v>686527</v>
      </c>
      <c r="H45" s="164"/>
      <c r="J45" s="135"/>
      <c r="L45" s="206"/>
    </row>
    <row r="46" spans="1:12" s="155" customFormat="1" ht="13.2" x14ac:dyDescent="0.25">
      <c r="A46" s="179">
        <v>2001</v>
      </c>
      <c r="B46" s="204">
        <v>467567</v>
      </c>
      <c r="C46" s="180">
        <v>198232</v>
      </c>
      <c r="D46" s="180">
        <v>665799</v>
      </c>
      <c r="E46" s="180">
        <v>32041</v>
      </c>
      <c r="F46" s="205" t="s">
        <v>70</v>
      </c>
      <c r="G46" s="181">
        <v>697840</v>
      </c>
      <c r="H46" s="164"/>
      <c r="J46" s="135"/>
      <c r="L46" s="206"/>
    </row>
    <row r="47" spans="1:12" s="155" customFormat="1" ht="13.2" x14ac:dyDescent="0.25">
      <c r="A47" s="179">
        <v>2002</v>
      </c>
      <c r="B47" s="204">
        <v>476027</v>
      </c>
      <c r="C47" s="180">
        <v>202477</v>
      </c>
      <c r="D47" s="180">
        <v>678504</v>
      </c>
      <c r="E47" s="180">
        <v>33151</v>
      </c>
      <c r="F47" s="205" t="s">
        <v>70</v>
      </c>
      <c r="G47" s="181">
        <v>711655</v>
      </c>
      <c r="H47" s="164"/>
      <c r="J47" s="135"/>
      <c r="L47" s="206"/>
    </row>
    <row r="48" spans="1:12" s="155" customFormat="1" ht="13.2" x14ac:dyDescent="0.25">
      <c r="A48" s="179">
        <v>2003</v>
      </c>
      <c r="B48" s="204">
        <v>476160</v>
      </c>
      <c r="C48" s="180">
        <v>210712</v>
      </c>
      <c r="D48" s="180">
        <v>686872</v>
      </c>
      <c r="E48" s="180">
        <v>33451</v>
      </c>
      <c r="F48" s="205" t="s">
        <v>70</v>
      </c>
      <c r="G48" s="181">
        <v>720323</v>
      </c>
      <c r="H48" s="164"/>
      <c r="J48" s="135"/>
      <c r="L48" s="206"/>
    </row>
    <row r="49" spans="1:12" s="155" customFormat="1" ht="13.2" x14ac:dyDescent="0.25">
      <c r="A49" s="179">
        <v>2004</v>
      </c>
      <c r="B49" s="204">
        <v>474580</v>
      </c>
      <c r="C49" s="180">
        <v>223636</v>
      </c>
      <c r="D49" s="180">
        <v>698216</v>
      </c>
      <c r="E49" s="180">
        <v>31564</v>
      </c>
      <c r="F49" s="205" t="s">
        <v>70</v>
      </c>
      <c r="G49" s="181">
        <v>729780</v>
      </c>
      <c r="H49" s="164"/>
      <c r="J49" s="135"/>
      <c r="L49" s="206"/>
    </row>
    <row r="50" spans="1:12" s="155" customFormat="1" ht="13.2" x14ac:dyDescent="0.25">
      <c r="A50" s="179">
        <v>2005</v>
      </c>
      <c r="B50" s="204">
        <v>460947</v>
      </c>
      <c r="C50" s="180">
        <v>246433</v>
      </c>
      <c r="D50" s="180">
        <v>707380</v>
      </c>
      <c r="E50" s="180">
        <v>32999</v>
      </c>
      <c r="F50" s="205" t="s">
        <v>70</v>
      </c>
      <c r="G50" s="181">
        <v>740379</v>
      </c>
      <c r="H50" s="164"/>
      <c r="J50" s="135"/>
      <c r="L50" s="206"/>
    </row>
    <row r="51" spans="1:12" s="155" customFormat="1" ht="13.2" x14ac:dyDescent="0.25">
      <c r="A51" s="179">
        <v>2006</v>
      </c>
      <c r="B51" s="204">
        <v>460703</v>
      </c>
      <c r="C51" s="180">
        <v>259569</v>
      </c>
      <c r="D51" s="180">
        <v>720272</v>
      </c>
      <c r="E51" s="180">
        <v>37640</v>
      </c>
      <c r="F51" s="205" t="s">
        <v>70</v>
      </c>
      <c r="G51" s="181">
        <v>757912</v>
      </c>
      <c r="H51" s="164"/>
      <c r="J51" s="135"/>
      <c r="L51" s="206"/>
    </row>
    <row r="52" spans="1:12" s="155" customFormat="1" ht="13.2" x14ac:dyDescent="0.25">
      <c r="A52" s="179">
        <v>2007</v>
      </c>
      <c r="B52" s="204">
        <v>471532</v>
      </c>
      <c r="C52" s="180">
        <v>265261</v>
      </c>
      <c r="D52" s="180">
        <v>736793</v>
      </c>
      <c r="E52" s="180">
        <v>29650</v>
      </c>
      <c r="F52" s="205" t="s">
        <v>70</v>
      </c>
      <c r="G52" s="181">
        <v>766443</v>
      </c>
      <c r="H52" s="164"/>
      <c r="J52" s="135"/>
      <c r="L52" s="206"/>
    </row>
    <row r="53" spans="1:12" s="155" customFormat="1" ht="13.2" x14ac:dyDescent="0.25">
      <c r="A53" s="179">
        <v>2008</v>
      </c>
      <c r="B53" s="204">
        <v>459218</v>
      </c>
      <c r="C53" s="180">
        <v>252978.185</v>
      </c>
      <c r="D53" s="180">
        <v>712196.18500000006</v>
      </c>
      <c r="E53" s="180">
        <v>24999</v>
      </c>
      <c r="F53" s="205" t="s">
        <v>70</v>
      </c>
      <c r="G53" s="181">
        <v>737195.18500000006</v>
      </c>
      <c r="H53" s="164"/>
      <c r="J53" s="135"/>
      <c r="L53" s="206"/>
    </row>
    <row r="54" spans="1:12" s="155" customFormat="1" ht="13.2" x14ac:dyDescent="0.25">
      <c r="A54" s="179">
        <v>2009</v>
      </c>
      <c r="B54" s="204">
        <v>471907</v>
      </c>
      <c r="C54" s="180">
        <v>237129.65599999999</v>
      </c>
      <c r="D54" s="180">
        <v>709036.65599999996</v>
      </c>
      <c r="E54" s="180">
        <v>24589</v>
      </c>
      <c r="F54" s="205" t="s">
        <v>70</v>
      </c>
      <c r="G54" s="181">
        <v>733625.65599999996</v>
      </c>
      <c r="H54" s="164"/>
      <c r="J54" s="135"/>
      <c r="L54" s="206"/>
    </row>
    <row r="55" spans="1:12" s="155" customFormat="1" ht="13.2" x14ac:dyDescent="0.25">
      <c r="A55" s="179">
        <v>2010</v>
      </c>
      <c r="B55" s="204">
        <v>480645</v>
      </c>
      <c r="C55" s="180">
        <v>245823</v>
      </c>
      <c r="D55" s="180">
        <v>726468</v>
      </c>
      <c r="E55" s="180">
        <v>20090</v>
      </c>
      <c r="F55" s="205" t="s">
        <v>70</v>
      </c>
      <c r="G55" s="181">
        <v>746558</v>
      </c>
      <c r="H55" s="164"/>
      <c r="J55" s="135"/>
      <c r="L55" s="206"/>
    </row>
    <row r="56" spans="1:12" s="155" customFormat="1" ht="13.2" x14ac:dyDescent="0.25">
      <c r="A56" s="228">
        <v>2011</v>
      </c>
      <c r="B56" s="204">
        <v>477530</v>
      </c>
      <c r="C56" s="180">
        <v>254254</v>
      </c>
      <c r="D56" s="180">
        <v>731784</v>
      </c>
      <c r="E56" s="180">
        <v>17292</v>
      </c>
      <c r="F56" s="205" t="s">
        <v>70</v>
      </c>
      <c r="G56" s="181">
        <v>749076</v>
      </c>
      <c r="H56" s="164"/>
      <c r="J56" s="135"/>
      <c r="L56" s="206"/>
    </row>
    <row r="57" spans="1:12" s="155" customFormat="1" ht="13.2" x14ac:dyDescent="0.25">
      <c r="A57" s="228">
        <v>2012</v>
      </c>
      <c r="B57" s="204">
        <v>487822</v>
      </c>
      <c r="C57" s="180">
        <v>262303</v>
      </c>
      <c r="D57" s="180">
        <v>750125</v>
      </c>
      <c r="E57" s="180">
        <v>18336</v>
      </c>
      <c r="F57" s="205" t="s">
        <v>70</v>
      </c>
      <c r="G57" s="245">
        <v>768461</v>
      </c>
      <c r="H57" s="164"/>
      <c r="J57" s="135"/>
      <c r="L57" s="206"/>
    </row>
    <row r="58" spans="1:12" s="155" customFormat="1" ht="13.2" x14ac:dyDescent="0.25">
      <c r="A58" s="228">
        <v>2013</v>
      </c>
      <c r="B58" s="204">
        <v>492003</v>
      </c>
      <c r="C58" s="180">
        <v>264682</v>
      </c>
      <c r="D58" s="180">
        <v>756685</v>
      </c>
      <c r="E58" s="180">
        <v>19293</v>
      </c>
      <c r="F58" s="205" t="s">
        <v>70</v>
      </c>
      <c r="G58" s="245">
        <v>775978</v>
      </c>
      <c r="H58" s="164"/>
      <c r="J58" s="135"/>
      <c r="L58" s="206"/>
    </row>
    <row r="59" spans="1:12" s="155" customFormat="1" ht="13.2" x14ac:dyDescent="0.25">
      <c r="A59" s="228">
        <v>2014</v>
      </c>
      <c r="B59" s="204">
        <v>511567</v>
      </c>
      <c r="C59" s="180">
        <v>270918</v>
      </c>
      <c r="D59" s="180">
        <v>782485</v>
      </c>
      <c r="E59" s="180">
        <v>18022</v>
      </c>
      <c r="F59" s="205" t="s">
        <v>70</v>
      </c>
      <c r="G59" s="245">
        <v>800507</v>
      </c>
      <c r="H59" s="164"/>
      <c r="J59" s="135"/>
      <c r="L59" s="206"/>
    </row>
    <row r="60" spans="1:12" s="155" customFormat="1" ht="13.2" x14ac:dyDescent="0.25">
      <c r="A60" s="228">
        <v>2015</v>
      </c>
      <c r="B60" s="204">
        <v>483132</v>
      </c>
      <c r="C60" s="180">
        <v>268546</v>
      </c>
      <c r="D60" s="180">
        <v>751678</v>
      </c>
      <c r="E60" s="180">
        <v>56850</v>
      </c>
      <c r="F60" s="205" t="s">
        <v>70</v>
      </c>
      <c r="G60" s="245">
        <v>808528</v>
      </c>
      <c r="H60" s="164"/>
      <c r="J60" s="135"/>
      <c r="L60" s="206"/>
    </row>
    <row r="61" spans="1:12" s="155" customFormat="1" ht="13.2" x14ac:dyDescent="0.25">
      <c r="A61" s="228">
        <v>2016</v>
      </c>
      <c r="B61" s="204">
        <v>491288</v>
      </c>
      <c r="C61" s="180">
        <v>265741</v>
      </c>
      <c r="D61" s="180">
        <v>757029</v>
      </c>
      <c r="E61" s="180">
        <v>61992</v>
      </c>
      <c r="F61" s="205" t="s">
        <v>70</v>
      </c>
      <c r="G61" s="245">
        <v>819021</v>
      </c>
      <c r="H61" s="164"/>
      <c r="J61" s="135"/>
      <c r="L61" s="206"/>
    </row>
    <row r="62" spans="1:12" s="155" customFormat="1" ht="13.2" x14ac:dyDescent="0.25">
      <c r="A62" s="277">
        <v>2017</v>
      </c>
      <c r="B62" s="278">
        <v>490292</v>
      </c>
      <c r="C62" s="151">
        <v>270340</v>
      </c>
      <c r="D62" s="151">
        <v>760632</v>
      </c>
      <c r="E62" s="151">
        <v>61366</v>
      </c>
      <c r="F62" s="276" t="s">
        <v>70</v>
      </c>
      <c r="G62" s="245">
        <v>821998</v>
      </c>
      <c r="H62" s="164"/>
      <c r="J62" s="135"/>
      <c r="L62" s="206"/>
    </row>
    <row r="63" spans="1:12" s="155" customFormat="1" ht="13.2" x14ac:dyDescent="0.25">
      <c r="A63" s="179">
        <v>2018</v>
      </c>
      <c r="B63" s="278">
        <v>480769</v>
      </c>
      <c r="C63" s="151">
        <v>272327</v>
      </c>
      <c r="D63" s="151">
        <f>B63+C63</f>
        <v>753096</v>
      </c>
      <c r="E63" s="151">
        <v>70063</v>
      </c>
      <c r="F63" s="276" t="s">
        <v>70</v>
      </c>
      <c r="G63" s="339">
        <f>E63+D63</f>
        <v>823159</v>
      </c>
      <c r="H63" s="164"/>
      <c r="J63" s="135"/>
      <c r="L63" s="206"/>
    </row>
    <row r="64" spans="1:12" s="155" customFormat="1" ht="13.2" x14ac:dyDescent="0.25">
      <c r="A64" s="228">
        <v>2019</v>
      </c>
      <c r="B64" s="278">
        <v>485015</v>
      </c>
      <c r="C64" s="151">
        <v>278801</v>
      </c>
      <c r="D64" s="151">
        <f>B64+C64</f>
        <v>763816</v>
      </c>
      <c r="E64" s="151">
        <v>70959</v>
      </c>
      <c r="F64" s="276" t="s">
        <v>70</v>
      </c>
      <c r="G64" s="339">
        <v>834755</v>
      </c>
      <c r="H64" s="164"/>
      <c r="J64" s="135"/>
      <c r="L64" s="206"/>
    </row>
    <row r="65" spans="1:12" s="155" customFormat="1" ht="13.2" x14ac:dyDescent="0.25">
      <c r="A65" s="277">
        <v>2020</v>
      </c>
      <c r="B65" s="278">
        <v>452601</v>
      </c>
      <c r="C65" s="151">
        <v>287264</v>
      </c>
      <c r="D65" s="151">
        <f>B65+C65</f>
        <v>739865</v>
      </c>
      <c r="E65" s="151">
        <v>73174</v>
      </c>
      <c r="F65" s="276" t="s">
        <v>70</v>
      </c>
      <c r="G65" s="339">
        <v>813039</v>
      </c>
      <c r="H65" s="164"/>
      <c r="J65" s="135"/>
      <c r="L65" s="206"/>
    </row>
    <row r="66" spans="1:12" s="155" customFormat="1" ht="13.2" x14ac:dyDescent="0.25">
      <c r="A66" s="277">
        <v>2021</v>
      </c>
      <c r="B66" s="151">
        <v>505462</v>
      </c>
      <c r="C66" s="151">
        <v>308761</v>
      </c>
      <c r="D66" s="151">
        <f>B66+C66</f>
        <v>814223</v>
      </c>
      <c r="E66" s="151">
        <v>70926</v>
      </c>
      <c r="F66" s="408" t="s">
        <v>70</v>
      </c>
      <c r="G66" s="339">
        <v>885149</v>
      </c>
      <c r="H66" s="164"/>
      <c r="J66" s="135"/>
      <c r="L66" s="206"/>
    </row>
    <row r="67" spans="1:12" s="155" customFormat="1" ht="13.2" x14ac:dyDescent="0.25">
      <c r="A67" s="409">
        <v>2022</v>
      </c>
      <c r="B67" s="410">
        <v>564184</v>
      </c>
      <c r="C67" s="410">
        <v>300403</v>
      </c>
      <c r="D67" s="410">
        <v>864587</v>
      </c>
      <c r="E67" s="250">
        <v>74176</v>
      </c>
      <c r="F67" s="407" t="s">
        <v>70</v>
      </c>
      <c r="G67" s="279">
        <f>D67+E67</f>
        <v>938763</v>
      </c>
      <c r="H67" s="164"/>
      <c r="J67" s="135"/>
      <c r="L67" s="206"/>
    </row>
    <row r="68" spans="1:12" s="183" customFormat="1" ht="4.5" customHeight="1" x14ac:dyDescent="0.25">
      <c r="A68" s="184"/>
      <c r="B68" s="184"/>
      <c r="C68" s="184"/>
      <c r="D68" s="184"/>
      <c r="E68" s="184"/>
      <c r="F68" s="184"/>
      <c r="G68" s="184"/>
      <c r="J68" s="135"/>
    </row>
    <row r="69" spans="1:12" s="183" customFormat="1" ht="136.5" customHeight="1" x14ac:dyDescent="0.2">
      <c r="A69" s="477" t="s">
        <v>217</v>
      </c>
      <c r="B69" s="479"/>
      <c r="C69" s="479"/>
      <c r="D69" s="479"/>
      <c r="E69" s="479"/>
      <c r="F69" s="479"/>
      <c r="G69" s="479"/>
      <c r="H69" s="479"/>
      <c r="I69" s="479"/>
    </row>
    <row r="70" spans="1:12" s="183" customFormat="1" ht="4.95" customHeight="1" x14ac:dyDescent="0.3">
      <c r="A70" s="145"/>
      <c r="B70" s="145"/>
      <c r="C70" s="145"/>
      <c r="D70" s="145"/>
      <c r="E70" s="145"/>
      <c r="F70" s="145"/>
      <c r="G70" s="145"/>
      <c r="H70" s="174"/>
      <c r="I70" s="174"/>
    </row>
    <row r="71" spans="1:12" s="183" customFormat="1" ht="46.5" customHeight="1" x14ac:dyDescent="0.2">
      <c r="A71" s="477" t="s">
        <v>179</v>
      </c>
      <c r="B71" s="479"/>
      <c r="C71" s="479"/>
      <c r="D71" s="479"/>
      <c r="E71" s="479"/>
      <c r="F71" s="479"/>
      <c r="G71" s="479"/>
      <c r="H71" s="479"/>
      <c r="I71" s="479"/>
    </row>
    <row r="72" spans="1:12" s="183" customFormat="1" ht="4.5" customHeight="1" x14ac:dyDescent="0.3">
      <c r="A72" s="145"/>
      <c r="B72" s="145"/>
      <c r="C72" s="145"/>
      <c r="D72" s="145"/>
      <c r="E72" s="145"/>
      <c r="F72" s="145"/>
      <c r="G72" s="145"/>
      <c r="H72" s="174"/>
      <c r="I72" s="174"/>
    </row>
    <row r="73" spans="1:12" s="183" customFormat="1" ht="25.5" customHeight="1" x14ac:dyDescent="0.2">
      <c r="A73" s="477" t="s">
        <v>153</v>
      </c>
      <c r="B73" s="479"/>
      <c r="C73" s="479"/>
      <c r="D73" s="479"/>
      <c r="E73" s="479"/>
      <c r="F73" s="479"/>
      <c r="G73" s="479"/>
      <c r="H73" s="479"/>
      <c r="I73" s="479"/>
    </row>
    <row r="74" spans="1:12" s="183" customFormat="1" ht="5.25" customHeight="1" x14ac:dyDescent="0.2">
      <c r="A74" s="246"/>
      <c r="B74" s="247"/>
      <c r="C74" s="247"/>
      <c r="D74" s="247"/>
      <c r="E74" s="247"/>
      <c r="F74" s="247"/>
      <c r="G74" s="247"/>
      <c r="H74" s="247"/>
      <c r="I74" s="247"/>
    </row>
    <row r="75" spans="1:12" ht="48" customHeight="1" x14ac:dyDescent="0.2">
      <c r="A75" s="477" t="s">
        <v>258</v>
      </c>
      <c r="B75" s="479"/>
      <c r="C75" s="479"/>
      <c r="D75" s="479"/>
      <c r="E75" s="479"/>
      <c r="F75" s="479"/>
      <c r="G75" s="479"/>
      <c r="H75" s="479"/>
      <c r="I75" s="479"/>
    </row>
  </sheetData>
  <mergeCells count="8">
    <mergeCell ref="A75:I75"/>
    <mergeCell ref="B2:D2"/>
    <mergeCell ref="E2:E3"/>
    <mergeCell ref="F2:F3"/>
    <mergeCell ref="G2:G3"/>
    <mergeCell ref="A69:I69"/>
    <mergeCell ref="A71:I71"/>
    <mergeCell ref="A73:I7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45"/>
  <sheetViews>
    <sheetView zoomScaleNormal="100" workbookViewId="0">
      <selection sqref="A1:L1"/>
    </sheetView>
  </sheetViews>
  <sheetFormatPr defaultRowHeight="13.2" x14ac:dyDescent="0.25"/>
  <cols>
    <col min="1" max="1" width="9.109375" style="113"/>
    <col min="2" max="2" width="18.6640625" style="113" customWidth="1"/>
    <col min="3" max="11" width="15.6640625" style="113" customWidth="1"/>
    <col min="12" max="12" width="16.5546875" style="113" customWidth="1"/>
    <col min="13" max="14" width="15.6640625" style="113" customWidth="1"/>
    <col min="15" max="15" width="9.109375" style="113"/>
    <col min="16" max="16" width="11.109375" style="113" bestFit="1" customWidth="1"/>
    <col min="17" max="238" width="9.109375" style="113"/>
    <col min="239" max="239" width="5.33203125" style="113" customWidth="1"/>
    <col min="240" max="251" width="7.6640625" style="113" customWidth="1"/>
    <col min="252" max="252" width="11.5546875" style="113" customWidth="1"/>
    <col min="253" max="494" width="9.109375" style="113"/>
    <col min="495" max="495" width="5.33203125" style="113" customWidth="1"/>
    <col min="496" max="507" width="7.6640625" style="113" customWidth="1"/>
    <col min="508" max="508" width="11.5546875" style="113" customWidth="1"/>
    <col min="509" max="750" width="9.109375" style="113"/>
    <col min="751" max="751" width="5.33203125" style="113" customWidth="1"/>
    <col min="752" max="763" width="7.6640625" style="113" customWidth="1"/>
    <col min="764" max="764" width="11.5546875" style="113" customWidth="1"/>
    <col min="765" max="1006" width="9.109375" style="113"/>
    <col min="1007" max="1007" width="5.33203125" style="113" customWidth="1"/>
    <col min="1008" max="1019" width="7.6640625" style="113" customWidth="1"/>
    <col min="1020" max="1020" width="11.5546875" style="113" customWidth="1"/>
    <col min="1021" max="1262" width="9.109375" style="113"/>
    <col min="1263" max="1263" width="5.33203125" style="113" customWidth="1"/>
    <col min="1264" max="1275" width="7.6640625" style="113" customWidth="1"/>
    <col min="1276" max="1276" width="11.5546875" style="113" customWidth="1"/>
    <col min="1277" max="1518" width="9.109375" style="113"/>
    <col min="1519" max="1519" width="5.33203125" style="113" customWidth="1"/>
    <col min="1520" max="1531" width="7.6640625" style="113" customWidth="1"/>
    <col min="1532" max="1532" width="11.5546875" style="113" customWidth="1"/>
    <col min="1533" max="1774" width="9.109375" style="113"/>
    <col min="1775" max="1775" width="5.33203125" style="113" customWidth="1"/>
    <col min="1776" max="1787" width="7.6640625" style="113" customWidth="1"/>
    <col min="1788" max="1788" width="11.5546875" style="113" customWidth="1"/>
    <col min="1789" max="2030" width="9.109375" style="113"/>
    <col min="2031" max="2031" width="5.33203125" style="113" customWidth="1"/>
    <col min="2032" max="2043" width="7.6640625" style="113" customWidth="1"/>
    <col min="2044" max="2044" width="11.5546875" style="113" customWidth="1"/>
    <col min="2045" max="2286" width="9.109375" style="113"/>
    <col min="2287" max="2287" width="5.33203125" style="113" customWidth="1"/>
    <col min="2288" max="2299" width="7.6640625" style="113" customWidth="1"/>
    <col min="2300" max="2300" width="11.5546875" style="113" customWidth="1"/>
    <col min="2301" max="2542" width="9.109375" style="113"/>
    <col min="2543" max="2543" width="5.33203125" style="113" customWidth="1"/>
    <col min="2544" max="2555" width="7.6640625" style="113" customWidth="1"/>
    <col min="2556" max="2556" width="11.5546875" style="113" customWidth="1"/>
    <col min="2557" max="2798" width="9.109375" style="113"/>
    <col min="2799" max="2799" width="5.33203125" style="113" customWidth="1"/>
    <col min="2800" max="2811" width="7.6640625" style="113" customWidth="1"/>
    <col min="2812" max="2812" width="11.5546875" style="113" customWidth="1"/>
    <col min="2813" max="3054" width="9.109375" style="113"/>
    <col min="3055" max="3055" width="5.33203125" style="113" customWidth="1"/>
    <col min="3056" max="3067" width="7.6640625" style="113" customWidth="1"/>
    <col min="3068" max="3068" width="11.5546875" style="113" customWidth="1"/>
    <col min="3069" max="3310" width="9.109375" style="113"/>
    <col min="3311" max="3311" width="5.33203125" style="113" customWidth="1"/>
    <col min="3312" max="3323" width="7.6640625" style="113" customWidth="1"/>
    <col min="3324" max="3324" width="11.5546875" style="113" customWidth="1"/>
    <col min="3325" max="3566" width="9.109375" style="113"/>
    <col min="3567" max="3567" width="5.33203125" style="113" customWidth="1"/>
    <col min="3568" max="3579" width="7.6640625" style="113" customWidth="1"/>
    <col min="3580" max="3580" width="11.5546875" style="113" customWidth="1"/>
    <col min="3581" max="3822" width="9.109375" style="113"/>
    <col min="3823" max="3823" width="5.33203125" style="113" customWidth="1"/>
    <col min="3824" max="3835" width="7.6640625" style="113" customWidth="1"/>
    <col min="3836" max="3836" width="11.5546875" style="113" customWidth="1"/>
    <col min="3837" max="4078" width="9.109375" style="113"/>
    <col min="4079" max="4079" width="5.33203125" style="113" customWidth="1"/>
    <col min="4080" max="4091" width="7.6640625" style="113" customWidth="1"/>
    <col min="4092" max="4092" width="11.5546875" style="113" customWidth="1"/>
    <col min="4093" max="4334" width="9.109375" style="113"/>
    <col min="4335" max="4335" width="5.33203125" style="113" customWidth="1"/>
    <col min="4336" max="4347" width="7.6640625" style="113" customWidth="1"/>
    <col min="4348" max="4348" width="11.5546875" style="113" customWidth="1"/>
    <col min="4349" max="4590" width="9.109375" style="113"/>
    <col min="4591" max="4591" width="5.33203125" style="113" customWidth="1"/>
    <col min="4592" max="4603" width="7.6640625" style="113" customWidth="1"/>
    <col min="4604" max="4604" width="11.5546875" style="113" customWidth="1"/>
    <col min="4605" max="4846" width="9.109375" style="113"/>
    <col min="4847" max="4847" width="5.33203125" style="113" customWidth="1"/>
    <col min="4848" max="4859" width="7.6640625" style="113" customWidth="1"/>
    <col min="4860" max="4860" width="11.5546875" style="113" customWidth="1"/>
    <col min="4861" max="5102" width="9.109375" style="113"/>
    <col min="5103" max="5103" width="5.33203125" style="113" customWidth="1"/>
    <col min="5104" max="5115" width="7.6640625" style="113" customWidth="1"/>
    <col min="5116" max="5116" width="11.5546875" style="113" customWidth="1"/>
    <col min="5117" max="5358" width="9.109375" style="113"/>
    <col min="5359" max="5359" width="5.33203125" style="113" customWidth="1"/>
    <col min="5360" max="5371" width="7.6640625" style="113" customWidth="1"/>
    <col min="5372" max="5372" width="11.5546875" style="113" customWidth="1"/>
    <col min="5373" max="5614" width="9.109375" style="113"/>
    <col min="5615" max="5615" width="5.33203125" style="113" customWidth="1"/>
    <col min="5616" max="5627" width="7.6640625" style="113" customWidth="1"/>
    <col min="5628" max="5628" width="11.5546875" style="113" customWidth="1"/>
    <col min="5629" max="5870" width="9.109375" style="113"/>
    <col min="5871" max="5871" width="5.33203125" style="113" customWidth="1"/>
    <col min="5872" max="5883" width="7.6640625" style="113" customWidth="1"/>
    <col min="5884" max="5884" width="11.5546875" style="113" customWidth="1"/>
    <col min="5885" max="6126" width="9.109375" style="113"/>
    <col min="6127" max="6127" width="5.33203125" style="113" customWidth="1"/>
    <col min="6128" max="6139" width="7.6640625" style="113" customWidth="1"/>
    <col min="6140" max="6140" width="11.5546875" style="113" customWidth="1"/>
    <col min="6141" max="6382" width="9.109375" style="113"/>
    <col min="6383" max="6383" width="5.33203125" style="113" customWidth="1"/>
    <col min="6384" max="6395" width="7.6640625" style="113" customWidth="1"/>
    <col min="6396" max="6396" width="11.5546875" style="113" customWidth="1"/>
    <col min="6397" max="6638" width="9.109375" style="113"/>
    <col min="6639" max="6639" width="5.33203125" style="113" customWidth="1"/>
    <col min="6640" max="6651" width="7.6640625" style="113" customWidth="1"/>
    <col min="6652" max="6652" width="11.5546875" style="113" customWidth="1"/>
    <col min="6653" max="6894" width="9.109375" style="113"/>
    <col min="6895" max="6895" width="5.33203125" style="113" customWidth="1"/>
    <col min="6896" max="6907" width="7.6640625" style="113" customWidth="1"/>
    <col min="6908" max="6908" width="11.5546875" style="113" customWidth="1"/>
    <col min="6909" max="7150" width="9.109375" style="113"/>
    <col min="7151" max="7151" width="5.33203125" style="113" customWidth="1"/>
    <col min="7152" max="7163" width="7.6640625" style="113" customWidth="1"/>
    <col min="7164" max="7164" width="11.5546875" style="113" customWidth="1"/>
    <col min="7165" max="7406" width="9.109375" style="113"/>
    <col min="7407" max="7407" width="5.33203125" style="113" customWidth="1"/>
    <col min="7408" max="7419" width="7.6640625" style="113" customWidth="1"/>
    <col min="7420" max="7420" width="11.5546875" style="113" customWidth="1"/>
    <col min="7421" max="7662" width="9.109375" style="113"/>
    <col min="7663" max="7663" width="5.33203125" style="113" customWidth="1"/>
    <col min="7664" max="7675" width="7.6640625" style="113" customWidth="1"/>
    <col min="7676" max="7676" width="11.5546875" style="113" customWidth="1"/>
    <col min="7677" max="7918" width="9.109375" style="113"/>
    <col min="7919" max="7919" width="5.33203125" style="113" customWidth="1"/>
    <col min="7920" max="7931" width="7.6640625" style="113" customWidth="1"/>
    <col min="7932" max="7932" width="11.5546875" style="113" customWidth="1"/>
    <col min="7933" max="8174" width="9.109375" style="113"/>
    <col min="8175" max="8175" width="5.33203125" style="113" customWidth="1"/>
    <col min="8176" max="8187" width="7.6640625" style="113" customWidth="1"/>
    <col min="8188" max="8188" width="11.5546875" style="113" customWidth="1"/>
    <col min="8189" max="8430" width="9.109375" style="113"/>
    <col min="8431" max="8431" width="5.33203125" style="113" customWidth="1"/>
    <col min="8432" max="8443" width="7.6640625" style="113" customWidth="1"/>
    <col min="8444" max="8444" width="11.5546875" style="113" customWidth="1"/>
    <col min="8445" max="8686" width="9.109375" style="113"/>
    <col min="8687" max="8687" width="5.33203125" style="113" customWidth="1"/>
    <col min="8688" max="8699" width="7.6640625" style="113" customWidth="1"/>
    <col min="8700" max="8700" width="11.5546875" style="113" customWidth="1"/>
    <col min="8701" max="8942" width="9.109375" style="113"/>
    <col min="8943" max="8943" width="5.33203125" style="113" customWidth="1"/>
    <col min="8944" max="8955" width="7.6640625" style="113" customWidth="1"/>
    <col min="8956" max="8956" width="11.5546875" style="113" customWidth="1"/>
    <col min="8957" max="9198" width="9.109375" style="113"/>
    <col min="9199" max="9199" width="5.33203125" style="113" customWidth="1"/>
    <col min="9200" max="9211" width="7.6640625" style="113" customWidth="1"/>
    <col min="9212" max="9212" width="11.5546875" style="113" customWidth="1"/>
    <col min="9213" max="9454" width="9.109375" style="113"/>
    <col min="9455" max="9455" width="5.33203125" style="113" customWidth="1"/>
    <col min="9456" max="9467" width="7.6640625" style="113" customWidth="1"/>
    <col min="9468" max="9468" width="11.5546875" style="113" customWidth="1"/>
    <col min="9469" max="9710" width="9.109375" style="113"/>
    <col min="9711" max="9711" width="5.33203125" style="113" customWidth="1"/>
    <col min="9712" max="9723" width="7.6640625" style="113" customWidth="1"/>
    <col min="9724" max="9724" width="11.5546875" style="113" customWidth="1"/>
    <col min="9725" max="9966" width="9.109375" style="113"/>
    <col min="9967" max="9967" width="5.33203125" style="113" customWidth="1"/>
    <col min="9968" max="9979" width="7.6640625" style="113" customWidth="1"/>
    <col min="9980" max="9980" width="11.5546875" style="113" customWidth="1"/>
    <col min="9981" max="10222" width="9.109375" style="113"/>
    <col min="10223" max="10223" width="5.33203125" style="113" customWidth="1"/>
    <col min="10224" max="10235" width="7.6640625" style="113" customWidth="1"/>
    <col min="10236" max="10236" width="11.5546875" style="113" customWidth="1"/>
    <col min="10237" max="10478" width="9.109375" style="113"/>
    <col min="10479" max="10479" width="5.33203125" style="113" customWidth="1"/>
    <col min="10480" max="10491" width="7.6640625" style="113" customWidth="1"/>
    <col min="10492" max="10492" width="11.5546875" style="113" customWidth="1"/>
    <col min="10493" max="10734" width="9.109375" style="113"/>
    <col min="10735" max="10735" width="5.33203125" style="113" customWidth="1"/>
    <col min="10736" max="10747" width="7.6640625" style="113" customWidth="1"/>
    <col min="10748" max="10748" width="11.5546875" style="113" customWidth="1"/>
    <col min="10749" max="10990" width="9.109375" style="113"/>
    <col min="10991" max="10991" width="5.33203125" style="113" customWidth="1"/>
    <col min="10992" max="11003" width="7.6640625" style="113" customWidth="1"/>
    <col min="11004" max="11004" width="11.5546875" style="113" customWidth="1"/>
    <col min="11005" max="11246" width="9.109375" style="113"/>
    <col min="11247" max="11247" width="5.33203125" style="113" customWidth="1"/>
    <col min="11248" max="11259" width="7.6640625" style="113" customWidth="1"/>
    <col min="11260" max="11260" width="11.5546875" style="113" customWidth="1"/>
    <col min="11261" max="11502" width="9.109375" style="113"/>
    <col min="11503" max="11503" width="5.33203125" style="113" customWidth="1"/>
    <col min="11504" max="11515" width="7.6640625" style="113" customWidth="1"/>
    <col min="11516" max="11516" width="11.5546875" style="113" customWidth="1"/>
    <col min="11517" max="11758" width="9.109375" style="113"/>
    <col min="11759" max="11759" width="5.33203125" style="113" customWidth="1"/>
    <col min="11760" max="11771" width="7.6640625" style="113" customWidth="1"/>
    <col min="11772" max="11772" width="11.5546875" style="113" customWidth="1"/>
    <col min="11773" max="12014" width="9.109375" style="113"/>
    <col min="12015" max="12015" width="5.33203125" style="113" customWidth="1"/>
    <col min="12016" max="12027" width="7.6640625" style="113" customWidth="1"/>
    <col min="12028" max="12028" width="11.5546875" style="113" customWidth="1"/>
    <col min="12029" max="12270" width="9.109375" style="113"/>
    <col min="12271" max="12271" width="5.33203125" style="113" customWidth="1"/>
    <col min="12272" max="12283" width="7.6640625" style="113" customWidth="1"/>
    <col min="12284" max="12284" width="11.5546875" style="113" customWidth="1"/>
    <col min="12285" max="12526" width="9.109375" style="113"/>
    <col min="12527" max="12527" width="5.33203125" style="113" customWidth="1"/>
    <col min="12528" max="12539" width="7.6640625" style="113" customWidth="1"/>
    <col min="12540" max="12540" width="11.5546875" style="113" customWidth="1"/>
    <col min="12541" max="12782" width="9.109375" style="113"/>
    <col min="12783" max="12783" width="5.33203125" style="113" customWidth="1"/>
    <col min="12784" max="12795" width="7.6640625" style="113" customWidth="1"/>
    <col min="12796" max="12796" width="11.5546875" style="113" customWidth="1"/>
    <col min="12797" max="13038" width="9.109375" style="113"/>
    <col min="13039" max="13039" width="5.33203125" style="113" customWidth="1"/>
    <col min="13040" max="13051" width="7.6640625" style="113" customWidth="1"/>
    <col min="13052" max="13052" width="11.5546875" style="113" customWidth="1"/>
    <col min="13053" max="13294" width="9.109375" style="113"/>
    <col min="13295" max="13295" width="5.33203125" style="113" customWidth="1"/>
    <col min="13296" max="13307" width="7.6640625" style="113" customWidth="1"/>
    <col min="13308" max="13308" width="11.5546875" style="113" customWidth="1"/>
    <col min="13309" max="13550" width="9.109375" style="113"/>
    <col min="13551" max="13551" width="5.33203125" style="113" customWidth="1"/>
    <col min="13552" max="13563" width="7.6640625" style="113" customWidth="1"/>
    <col min="13564" max="13564" width="11.5546875" style="113" customWidth="1"/>
    <col min="13565" max="13806" width="9.109375" style="113"/>
    <col min="13807" max="13807" width="5.33203125" style="113" customWidth="1"/>
    <col min="13808" max="13819" width="7.6640625" style="113" customWidth="1"/>
    <col min="13820" max="13820" width="11.5546875" style="113" customWidth="1"/>
    <col min="13821" max="14062" width="9.109375" style="113"/>
    <col min="14063" max="14063" width="5.33203125" style="113" customWidth="1"/>
    <col min="14064" max="14075" width="7.6640625" style="113" customWidth="1"/>
    <col min="14076" max="14076" width="11.5546875" style="113" customWidth="1"/>
    <col min="14077" max="14318" width="9.109375" style="113"/>
    <col min="14319" max="14319" width="5.33203125" style="113" customWidth="1"/>
    <col min="14320" max="14331" width="7.6640625" style="113" customWidth="1"/>
    <col min="14332" max="14332" width="11.5546875" style="113" customWidth="1"/>
    <col min="14333" max="14574" width="9.109375" style="113"/>
    <col min="14575" max="14575" width="5.33203125" style="113" customWidth="1"/>
    <col min="14576" max="14587" width="7.6640625" style="113" customWidth="1"/>
    <col min="14588" max="14588" width="11.5546875" style="113" customWidth="1"/>
    <col min="14589" max="14830" width="9.109375" style="113"/>
    <col min="14831" max="14831" width="5.33203125" style="113" customWidth="1"/>
    <col min="14832" max="14843" width="7.6640625" style="113" customWidth="1"/>
    <col min="14844" max="14844" width="11.5546875" style="113" customWidth="1"/>
    <col min="14845" max="15086" width="9.109375" style="113"/>
    <col min="15087" max="15087" width="5.33203125" style="113" customWidth="1"/>
    <col min="15088" max="15099" width="7.6640625" style="113" customWidth="1"/>
    <col min="15100" max="15100" width="11.5546875" style="113" customWidth="1"/>
    <col min="15101" max="15342" width="9.109375" style="113"/>
    <col min="15343" max="15343" width="5.33203125" style="113" customWidth="1"/>
    <col min="15344" max="15355" width="7.6640625" style="113" customWidth="1"/>
    <col min="15356" max="15356" width="11.5546875" style="113" customWidth="1"/>
    <col min="15357" max="15598" width="9.109375" style="113"/>
    <col min="15599" max="15599" width="5.33203125" style="113" customWidth="1"/>
    <col min="15600" max="15611" width="7.6640625" style="113" customWidth="1"/>
    <col min="15612" max="15612" width="11.5546875" style="113" customWidth="1"/>
    <col min="15613" max="15854" width="9.109375" style="113"/>
    <col min="15855" max="15855" width="5.33203125" style="113" customWidth="1"/>
    <col min="15856" max="15867" width="7.6640625" style="113" customWidth="1"/>
    <col min="15868" max="15868" width="11.5546875" style="113" customWidth="1"/>
    <col min="15869" max="16110" width="9.109375" style="113"/>
    <col min="16111" max="16111" width="5.33203125" style="113" customWidth="1"/>
    <col min="16112" max="16123" width="7.6640625" style="113" customWidth="1"/>
    <col min="16124" max="16124" width="11.5546875" style="113" customWidth="1"/>
    <col min="16125" max="16384" width="9.109375" style="113"/>
  </cols>
  <sheetData>
    <row r="1" spans="1:18" ht="17.399999999999999" x14ac:dyDescent="0.3">
      <c r="A1" s="500" t="s">
        <v>279</v>
      </c>
      <c r="B1" s="500"/>
      <c r="C1" s="500"/>
      <c r="D1" s="500"/>
      <c r="E1" s="500"/>
      <c r="F1" s="500"/>
      <c r="G1" s="500"/>
      <c r="H1" s="500"/>
      <c r="I1" s="500"/>
      <c r="J1" s="500"/>
      <c r="K1" s="500"/>
      <c r="L1" s="500"/>
      <c r="M1" s="24"/>
      <c r="N1" s="24"/>
      <c r="O1" s="24"/>
      <c r="P1" s="24"/>
    </row>
    <row r="2" spans="1:18" x14ac:dyDescent="0.25">
      <c r="A2" s="306"/>
      <c r="B2" s="24"/>
      <c r="C2" s="24"/>
      <c r="D2" s="24"/>
      <c r="E2" s="24"/>
      <c r="F2" s="24"/>
      <c r="G2" s="24"/>
      <c r="H2" s="24"/>
      <c r="I2" s="24"/>
      <c r="J2" s="24"/>
      <c r="K2" s="24"/>
      <c r="L2" s="24"/>
      <c r="M2" s="24"/>
      <c r="N2" s="305"/>
      <c r="O2" s="24"/>
      <c r="P2" s="24"/>
    </row>
    <row r="3" spans="1:18" x14ac:dyDescent="0.25">
      <c r="A3" s="306"/>
      <c r="B3" s="24"/>
      <c r="C3" s="24"/>
      <c r="D3" s="24"/>
      <c r="E3" s="24"/>
      <c r="F3" s="24"/>
      <c r="G3" s="24"/>
      <c r="H3" s="24"/>
      <c r="I3" s="425" t="s">
        <v>219</v>
      </c>
      <c r="J3" s="425"/>
      <c r="K3" s="425"/>
      <c r="L3" s="425"/>
      <c r="M3" s="24"/>
      <c r="N3" s="305"/>
      <c r="O3" s="24"/>
      <c r="P3" s="24"/>
    </row>
    <row r="4" spans="1:18" ht="17.399999999999999" x14ac:dyDescent="0.3">
      <c r="A4" s="310" t="s">
        <v>180</v>
      </c>
      <c r="B4" s="24"/>
      <c r="C4" s="24" t="s">
        <v>243</v>
      </c>
      <c r="D4" s="24"/>
      <c r="E4" s="24"/>
      <c r="F4" s="24"/>
      <c r="G4" s="24"/>
      <c r="H4" s="24"/>
      <c r="I4" s="24"/>
      <c r="J4" s="370" t="s">
        <v>220</v>
      </c>
      <c r="K4" s="24"/>
      <c r="L4" s="24"/>
      <c r="M4" s="24"/>
      <c r="N4" s="305"/>
      <c r="O4" s="24"/>
      <c r="P4" s="24"/>
    </row>
    <row r="5" spans="1:18" x14ac:dyDescent="0.25">
      <c r="A5" s="306"/>
      <c r="B5" s="24"/>
      <c r="C5" s="24"/>
      <c r="D5" s="24"/>
      <c r="E5" s="24"/>
      <c r="F5" s="24"/>
      <c r="G5" s="24"/>
      <c r="H5" s="24"/>
      <c r="I5" s="24"/>
      <c r="J5" s="24"/>
      <c r="K5" s="24"/>
      <c r="L5" s="24"/>
      <c r="M5" s="24"/>
      <c r="N5" s="24"/>
      <c r="O5" s="24"/>
      <c r="P5" s="24"/>
    </row>
    <row r="6" spans="1:18" x14ac:dyDescent="0.25">
      <c r="A6" s="306" t="s">
        <v>181</v>
      </c>
      <c r="B6" s="24"/>
      <c r="C6" s="298" t="s">
        <v>182</v>
      </c>
      <c r="D6" s="298" t="s">
        <v>183</v>
      </c>
      <c r="E6" s="298" t="s">
        <v>184</v>
      </c>
      <c r="F6" s="298" t="s">
        <v>157</v>
      </c>
      <c r="G6" s="298" t="s">
        <v>158</v>
      </c>
      <c r="H6" s="298" t="s">
        <v>159</v>
      </c>
      <c r="I6" s="298" t="s">
        <v>160</v>
      </c>
      <c r="J6" s="298" t="s">
        <v>161</v>
      </c>
      <c r="K6" s="298" t="s">
        <v>162</v>
      </c>
      <c r="L6" s="298" t="s">
        <v>185</v>
      </c>
      <c r="M6" s="298" t="s">
        <v>104</v>
      </c>
      <c r="N6" s="298" t="s">
        <v>186</v>
      </c>
      <c r="O6" s="24"/>
      <c r="P6" s="371" t="s">
        <v>187</v>
      </c>
    </row>
    <row r="7" spans="1:18" x14ac:dyDescent="0.25">
      <c r="A7" s="307" t="s">
        <v>151</v>
      </c>
      <c r="B7" s="293"/>
      <c r="C7" s="312">
        <v>54790624</v>
      </c>
      <c r="D7" s="295">
        <v>52733955</v>
      </c>
      <c r="E7" s="295">
        <v>44537114</v>
      </c>
      <c r="F7" s="295">
        <v>44042825</v>
      </c>
      <c r="G7" s="295">
        <v>40153055</v>
      </c>
      <c r="H7" s="295">
        <v>40029728</v>
      </c>
      <c r="I7" s="295">
        <v>38649204</v>
      </c>
      <c r="J7" s="295">
        <v>37704582</v>
      </c>
      <c r="K7" s="295">
        <v>40420099</v>
      </c>
      <c r="L7" s="295">
        <v>41613991</v>
      </c>
      <c r="M7" s="295">
        <v>45919767</v>
      </c>
      <c r="N7" s="312">
        <v>50074909</v>
      </c>
      <c r="O7" s="296"/>
      <c r="P7" s="295">
        <f t="shared" ref="P7:P14" si="0">SUM(C7:N7)</f>
        <v>530669853</v>
      </c>
    </row>
    <row r="8" spans="1:18" x14ac:dyDescent="0.25">
      <c r="A8" s="307" t="s">
        <v>152</v>
      </c>
      <c r="B8" s="293"/>
      <c r="C8" s="312">
        <v>56087784</v>
      </c>
      <c r="D8" s="295">
        <v>52227437</v>
      </c>
      <c r="E8" s="295">
        <v>46691392</v>
      </c>
      <c r="F8" s="295">
        <v>45634050</v>
      </c>
      <c r="G8" s="295">
        <v>41472808</v>
      </c>
      <c r="H8" s="295">
        <v>40522431</v>
      </c>
      <c r="I8" s="295">
        <v>37892662</v>
      </c>
      <c r="J8" s="295">
        <v>38175900</v>
      </c>
      <c r="K8" s="295">
        <v>42560565</v>
      </c>
      <c r="L8" s="295">
        <v>42007790</v>
      </c>
      <c r="M8" s="295">
        <v>47259176</v>
      </c>
      <c r="N8" s="312">
        <v>52549604</v>
      </c>
      <c r="O8" s="296"/>
      <c r="P8" s="295">
        <f t="shared" si="0"/>
        <v>543081599</v>
      </c>
    </row>
    <row r="9" spans="1:18" x14ac:dyDescent="0.25">
      <c r="A9" s="307" t="s">
        <v>168</v>
      </c>
      <c r="B9" s="293"/>
      <c r="C9" s="312">
        <v>56764556</v>
      </c>
      <c r="D9" s="295">
        <v>55526321</v>
      </c>
      <c r="E9" s="295">
        <v>48530313</v>
      </c>
      <c r="F9" s="295">
        <v>45395124</v>
      </c>
      <c r="G9" s="295">
        <v>42331412</v>
      </c>
      <c r="H9" s="295">
        <v>42373971</v>
      </c>
      <c r="I9" s="295">
        <v>38719522</v>
      </c>
      <c r="J9" s="295">
        <v>35537735</v>
      </c>
      <c r="K9" s="295">
        <v>41736540</v>
      </c>
      <c r="L9" s="295">
        <v>41911246</v>
      </c>
      <c r="M9" s="295">
        <v>48919659</v>
      </c>
      <c r="N9" s="312">
        <v>53032183</v>
      </c>
      <c r="O9" s="296"/>
      <c r="P9" s="295">
        <f t="shared" si="0"/>
        <v>550778582</v>
      </c>
    </row>
    <row r="10" spans="1:18" x14ac:dyDescent="0.25">
      <c r="A10" s="307" t="s">
        <v>169</v>
      </c>
      <c r="B10" s="293"/>
      <c r="C10" s="312">
        <v>58437243</v>
      </c>
      <c r="D10" s="295">
        <v>56653235</v>
      </c>
      <c r="E10" s="295">
        <v>46899474</v>
      </c>
      <c r="F10" s="295">
        <v>44687026</v>
      </c>
      <c r="G10" s="295">
        <v>41786511</v>
      </c>
      <c r="H10" s="295">
        <v>40368914</v>
      </c>
      <c r="I10" s="295">
        <v>38687578</v>
      </c>
      <c r="J10" s="295">
        <v>34880971</v>
      </c>
      <c r="K10" s="295">
        <v>41463725</v>
      </c>
      <c r="L10" s="295">
        <v>41452193</v>
      </c>
      <c r="M10" s="295">
        <v>49237263</v>
      </c>
      <c r="N10" s="312">
        <v>51605794</v>
      </c>
      <c r="O10" s="296"/>
      <c r="P10" s="295">
        <f t="shared" si="0"/>
        <v>546159927</v>
      </c>
    </row>
    <row r="11" spans="1:18" s="293" customFormat="1" x14ac:dyDescent="0.25">
      <c r="A11" s="307" t="s">
        <v>175</v>
      </c>
      <c r="C11" s="312">
        <v>58894979</v>
      </c>
      <c r="D11" s="295">
        <v>56047894</v>
      </c>
      <c r="E11" s="295">
        <v>47756810</v>
      </c>
      <c r="F11" s="295">
        <v>46572109</v>
      </c>
      <c r="G11" s="295">
        <v>42258746</v>
      </c>
      <c r="H11" s="295">
        <v>40283735</v>
      </c>
      <c r="I11" s="295">
        <v>39624791</v>
      </c>
      <c r="J11" s="295">
        <v>36702167</v>
      </c>
      <c r="K11" s="295">
        <v>41908406</v>
      </c>
      <c r="L11" s="295">
        <v>42682514</v>
      </c>
      <c r="M11" s="295">
        <v>48079843</v>
      </c>
      <c r="N11" s="312">
        <v>51867264</v>
      </c>
      <c r="O11" s="296"/>
      <c r="P11" s="295">
        <f t="shared" si="0"/>
        <v>552679258</v>
      </c>
      <c r="Q11" s="295"/>
      <c r="R11" s="341"/>
    </row>
    <row r="12" spans="1:18" x14ac:dyDescent="0.25">
      <c r="A12" s="307" t="s">
        <v>188</v>
      </c>
      <c r="B12" s="293"/>
      <c r="C12" s="312">
        <v>58923777</v>
      </c>
      <c r="D12" s="295">
        <v>56835145</v>
      </c>
      <c r="E12" s="295">
        <v>48907135</v>
      </c>
      <c r="F12" s="295">
        <v>46101302</v>
      </c>
      <c r="G12" s="295">
        <v>42282253</v>
      </c>
      <c r="H12" s="295">
        <v>40366613</v>
      </c>
      <c r="I12" s="295">
        <v>39652031</v>
      </c>
      <c r="J12" s="295">
        <v>37562955</v>
      </c>
      <c r="K12" s="295">
        <v>37431126</v>
      </c>
      <c r="L12" s="295">
        <v>31063971</v>
      </c>
      <c r="M12" s="295">
        <v>42846758</v>
      </c>
      <c r="N12" s="312">
        <v>48286901</v>
      </c>
      <c r="O12" s="296"/>
      <c r="P12" s="295">
        <f t="shared" si="0"/>
        <v>530259967</v>
      </c>
    </row>
    <row r="13" spans="1:18" x14ac:dyDescent="0.25">
      <c r="A13" s="307" t="s">
        <v>208</v>
      </c>
      <c r="B13" s="293"/>
      <c r="C13" s="312">
        <v>56410178</v>
      </c>
      <c r="D13" s="295">
        <v>55518137</v>
      </c>
      <c r="E13" s="295">
        <v>48718313</v>
      </c>
      <c r="F13" s="295">
        <v>45037620</v>
      </c>
      <c r="G13" s="295">
        <v>39577643</v>
      </c>
      <c r="H13" s="295">
        <v>41863024</v>
      </c>
      <c r="I13" s="295">
        <v>41321622</v>
      </c>
      <c r="J13" s="295">
        <v>38260947</v>
      </c>
      <c r="K13" s="295">
        <v>43488646</v>
      </c>
      <c r="L13" s="295">
        <v>42764627</v>
      </c>
      <c r="M13" s="295">
        <v>47721974</v>
      </c>
      <c r="N13" s="312">
        <v>57237528</v>
      </c>
      <c r="O13" s="296"/>
      <c r="P13" s="295">
        <f t="shared" si="0"/>
        <v>557920259</v>
      </c>
    </row>
    <row r="14" spans="1:18" ht="14.4" x14ac:dyDescent="0.3">
      <c r="A14" s="307" t="s">
        <v>218</v>
      </c>
      <c r="B14"/>
      <c r="C14" s="312">
        <v>59966305</v>
      </c>
      <c r="D14" s="372">
        <v>56867624</v>
      </c>
      <c r="E14" s="372">
        <v>50405616</v>
      </c>
      <c r="F14" s="372">
        <v>48347751</v>
      </c>
      <c r="G14" s="372">
        <v>44626268</v>
      </c>
      <c r="H14" s="372">
        <v>43525441</v>
      </c>
      <c r="I14" s="372">
        <v>38627501</v>
      </c>
      <c r="J14" s="372">
        <v>39322740</v>
      </c>
      <c r="K14" s="372">
        <v>45217328</v>
      </c>
      <c r="L14" s="372">
        <v>40233345</v>
      </c>
      <c r="M14" s="372">
        <v>45825058</v>
      </c>
      <c r="N14" s="312">
        <v>51863292</v>
      </c>
      <c r="O14" s="168"/>
      <c r="P14" s="372">
        <f t="shared" si="0"/>
        <v>564828269</v>
      </c>
    </row>
    <row r="15" spans="1:18" ht="14.4" x14ac:dyDescent="0.3">
      <c r="A15" s="306" t="s">
        <v>255</v>
      </c>
      <c r="B15" s="24"/>
      <c r="C15" s="312">
        <v>55840336</v>
      </c>
      <c r="D15" s="372">
        <v>56814387</v>
      </c>
      <c r="E15" s="372">
        <v>52946670</v>
      </c>
      <c r="F15" s="372">
        <v>50799587</v>
      </c>
      <c r="G15" s="372">
        <v>46072250</v>
      </c>
      <c r="H15" s="372">
        <v>42966001</v>
      </c>
      <c r="I15" s="372">
        <v>38041545</v>
      </c>
      <c r="J15" s="372">
        <v>40539233</v>
      </c>
      <c r="K15" s="372">
        <v>44060609</v>
      </c>
      <c r="L15" s="372">
        <v>35600623</v>
      </c>
      <c r="M15" s="372">
        <v>45855651</v>
      </c>
      <c r="N15" s="312">
        <v>50604039</v>
      </c>
      <c r="O15" s="301"/>
      <c r="P15" s="372">
        <f t="shared" ref="P15:P16" si="1">SUM(C15:N15)</f>
        <v>560140931</v>
      </c>
    </row>
    <row r="16" spans="1:18" ht="14.4" x14ac:dyDescent="0.3">
      <c r="A16" s="306" t="s">
        <v>256</v>
      </c>
      <c r="B16" s="24"/>
      <c r="C16" s="312">
        <v>59657869</v>
      </c>
      <c r="D16" s="372">
        <v>56668970</v>
      </c>
      <c r="E16" s="372">
        <v>50576301</v>
      </c>
      <c r="F16" s="372"/>
      <c r="G16" s="372"/>
      <c r="H16" s="372"/>
      <c r="I16" s="372"/>
      <c r="J16" s="372"/>
      <c r="K16" s="372"/>
      <c r="L16" s="372"/>
      <c r="M16" s="372"/>
      <c r="N16" s="312"/>
      <c r="O16" s="301"/>
      <c r="P16" s="372">
        <f t="shared" si="1"/>
        <v>166903140</v>
      </c>
    </row>
    <row r="17" spans="1:18" ht="13.8" x14ac:dyDescent="0.3">
      <c r="A17" s="307"/>
      <c r="B17" s="293"/>
      <c r="C17" s="312"/>
      <c r="D17" s="295"/>
      <c r="E17" s="295"/>
      <c r="F17" s="295"/>
      <c r="G17" s="295"/>
      <c r="H17" s="295"/>
      <c r="I17" s="295"/>
      <c r="J17" s="295"/>
      <c r="K17" s="295"/>
      <c r="L17" s="295"/>
      <c r="M17" s="295"/>
      <c r="N17" s="312"/>
      <c r="O17" s="296"/>
      <c r="P17" s="295"/>
      <c r="Q17" s="291"/>
    </row>
    <row r="18" spans="1:18" ht="14.4" x14ac:dyDescent="0.3">
      <c r="A18" s="306"/>
      <c r="B18" s="24"/>
      <c r="C18" s="297"/>
      <c r="D18" s="297"/>
      <c r="E18" s="297"/>
      <c r="F18" s="297"/>
      <c r="G18" s="297"/>
      <c r="H18" s="297"/>
      <c r="I18" s="297"/>
      <c r="J18" s="303"/>
      <c r="K18" s="303"/>
      <c r="L18" s="303"/>
      <c r="M18" s="303"/>
      <c r="N18" s="297"/>
      <c r="O18" s="301"/>
      <c r="P18" s="297"/>
      <c r="Q18" s="291"/>
    </row>
    <row r="19" spans="1:18" ht="17.399999999999999" x14ac:dyDescent="0.3">
      <c r="A19" s="310" t="s">
        <v>221</v>
      </c>
      <c r="B19" s="308"/>
      <c r="C19" s="24"/>
      <c r="D19" s="24"/>
      <c r="E19" s="24"/>
      <c r="F19" s="24"/>
      <c r="G19" s="24"/>
      <c r="H19" s="24"/>
      <c r="I19" s="24"/>
      <c r="J19" s="304"/>
      <c r="K19" s="24"/>
      <c r="L19" s="24"/>
      <c r="M19" s="24"/>
      <c r="N19" s="24"/>
      <c r="O19" s="24"/>
      <c r="P19" s="24"/>
      <c r="Q19" s="291"/>
    </row>
    <row r="20" spans="1:18" ht="13.8" x14ac:dyDescent="0.3">
      <c r="A20" s="306" t="s">
        <v>181</v>
      </c>
      <c r="B20" s="24"/>
      <c r="C20" s="298" t="s">
        <v>182</v>
      </c>
      <c r="D20" s="298" t="s">
        <v>183</v>
      </c>
      <c r="E20" s="298" t="s">
        <v>184</v>
      </c>
      <c r="F20" s="298" t="s">
        <v>157</v>
      </c>
      <c r="G20" s="298" t="s">
        <v>158</v>
      </c>
      <c r="H20" s="298" t="s">
        <v>159</v>
      </c>
      <c r="I20" s="298" t="s">
        <v>160</v>
      </c>
      <c r="J20" s="298" t="s">
        <v>161</v>
      </c>
      <c r="K20" s="298" t="s">
        <v>162</v>
      </c>
      <c r="L20" s="298" t="s">
        <v>185</v>
      </c>
      <c r="M20" s="298" t="s">
        <v>104</v>
      </c>
      <c r="N20" s="298" t="s">
        <v>186</v>
      </c>
      <c r="O20" s="24"/>
      <c r="P20" s="24"/>
      <c r="Q20" s="291"/>
    </row>
    <row r="21" spans="1:18" x14ac:dyDescent="0.25">
      <c r="A21" s="307" t="s">
        <v>151</v>
      </c>
      <c r="B21" s="293"/>
      <c r="C21" s="311">
        <v>27315627</v>
      </c>
      <c r="D21" s="311">
        <v>25646535</v>
      </c>
      <c r="E21" s="311">
        <v>26074395</v>
      </c>
      <c r="F21" s="296">
        <v>27874646</v>
      </c>
      <c r="G21" s="296">
        <v>22313304</v>
      </c>
      <c r="H21" s="296">
        <v>21472070</v>
      </c>
      <c r="I21" s="295">
        <v>21536788</v>
      </c>
      <c r="J21" s="295">
        <v>20031659</v>
      </c>
      <c r="K21" s="295">
        <v>22216260</v>
      </c>
      <c r="L21" s="295">
        <v>22586542</v>
      </c>
      <c r="M21" s="295">
        <v>23801054</v>
      </c>
      <c r="N21" s="312">
        <v>24919859</v>
      </c>
      <c r="O21" s="293"/>
      <c r="P21" s="296">
        <f t="shared" ref="P21:P28" si="2">SUM(C21:N21)</f>
        <v>285788739</v>
      </c>
      <c r="Q21" s="293"/>
    </row>
    <row r="22" spans="1:18" ht="14.4" x14ac:dyDescent="0.3">
      <c r="A22" s="307" t="s">
        <v>152</v>
      </c>
      <c r="B22" s="293"/>
      <c r="C22" s="311">
        <v>26262525</v>
      </c>
      <c r="D22" s="311">
        <v>24652815</v>
      </c>
      <c r="E22" s="311">
        <v>23924071</v>
      </c>
      <c r="F22" s="296">
        <v>25911439</v>
      </c>
      <c r="G22" s="296">
        <v>20978390</v>
      </c>
      <c r="H22" s="296">
        <v>20015115</v>
      </c>
      <c r="I22" s="312">
        <v>18816868.600000001</v>
      </c>
      <c r="J22" s="295">
        <v>18560489</v>
      </c>
      <c r="K22" s="295">
        <v>21751453</v>
      </c>
      <c r="L22" s="312">
        <v>21630107</v>
      </c>
      <c r="M22" s="312">
        <v>20867792</v>
      </c>
      <c r="N22" s="312">
        <v>23732865</v>
      </c>
      <c r="O22" s="293"/>
      <c r="P22" s="296">
        <f t="shared" si="2"/>
        <v>267103929.59999999</v>
      </c>
      <c r="Q22"/>
    </row>
    <row r="23" spans="1:18" s="293" customFormat="1" x14ac:dyDescent="0.25">
      <c r="A23" s="307" t="s">
        <v>168</v>
      </c>
      <c r="C23" s="311">
        <v>21694693</v>
      </c>
      <c r="D23" s="311">
        <v>26168446</v>
      </c>
      <c r="E23" s="311">
        <v>24570079</v>
      </c>
      <c r="F23" s="296">
        <v>23097062</v>
      </c>
      <c r="G23" s="296">
        <v>22881488</v>
      </c>
      <c r="H23" s="296">
        <v>21548148</v>
      </c>
      <c r="I23" s="312">
        <v>18779777</v>
      </c>
      <c r="J23" s="295">
        <v>18672139</v>
      </c>
      <c r="K23" s="295">
        <v>20768512</v>
      </c>
      <c r="L23" s="312">
        <v>19791427</v>
      </c>
      <c r="M23" s="312">
        <v>23471066</v>
      </c>
      <c r="N23" s="312">
        <v>24894453</v>
      </c>
      <c r="P23" s="296">
        <f t="shared" si="2"/>
        <v>266337290</v>
      </c>
      <c r="Q23" s="295"/>
      <c r="R23" s="341"/>
    </row>
    <row r="24" spans="1:18" ht="14.4" x14ac:dyDescent="0.3">
      <c r="A24" s="307" t="s">
        <v>169</v>
      </c>
      <c r="B24" s="293"/>
      <c r="C24" s="312">
        <v>24511453</v>
      </c>
      <c r="D24" s="295">
        <v>27408309</v>
      </c>
      <c r="E24" s="295">
        <v>25515702</v>
      </c>
      <c r="F24" s="295">
        <v>23736047</v>
      </c>
      <c r="G24" s="295">
        <v>22624504</v>
      </c>
      <c r="H24" s="295">
        <v>20257547</v>
      </c>
      <c r="I24" s="295">
        <v>18176638</v>
      </c>
      <c r="J24" s="295">
        <v>18266103</v>
      </c>
      <c r="K24" s="295">
        <v>21009922</v>
      </c>
      <c r="L24" s="295">
        <v>20516638</v>
      </c>
      <c r="M24" s="295">
        <v>23592827</v>
      </c>
      <c r="N24" s="312">
        <v>24690525</v>
      </c>
      <c r="O24" s="296"/>
      <c r="P24" s="295">
        <f t="shared" si="2"/>
        <v>270306215</v>
      </c>
      <c r="Q24"/>
    </row>
    <row r="25" spans="1:18" ht="14.4" x14ac:dyDescent="0.3">
      <c r="A25" s="307" t="s">
        <v>175</v>
      </c>
      <c r="B25" s="293"/>
      <c r="C25" s="312">
        <v>24044929</v>
      </c>
      <c r="D25" s="295">
        <v>28486739</v>
      </c>
      <c r="E25" s="295">
        <v>24552982</v>
      </c>
      <c r="F25" s="295">
        <v>25210113</v>
      </c>
      <c r="G25" s="295">
        <v>23465634</v>
      </c>
      <c r="H25" s="295">
        <v>20388266</v>
      </c>
      <c r="I25" s="295">
        <v>19181620</v>
      </c>
      <c r="J25" s="295">
        <v>18668892</v>
      </c>
      <c r="K25" s="295">
        <v>20819440</v>
      </c>
      <c r="L25" s="342">
        <v>20072451</v>
      </c>
      <c r="M25" s="295">
        <v>23470623</v>
      </c>
      <c r="N25" s="312">
        <v>25515602</v>
      </c>
      <c r="O25" s="296"/>
      <c r="P25" s="295">
        <f t="shared" si="2"/>
        <v>273877291</v>
      </c>
      <c r="Q25"/>
    </row>
    <row r="26" spans="1:18" ht="13.8" x14ac:dyDescent="0.3">
      <c r="A26" s="307" t="s">
        <v>188</v>
      </c>
      <c r="B26" s="293"/>
      <c r="C26" s="312">
        <v>26361558</v>
      </c>
      <c r="D26" s="295">
        <v>27992456</v>
      </c>
      <c r="E26" s="295">
        <v>26559781</v>
      </c>
      <c r="F26" s="295">
        <v>24345648</v>
      </c>
      <c r="G26" s="295">
        <v>24087308</v>
      </c>
      <c r="H26" s="295">
        <v>22244373</v>
      </c>
      <c r="I26" s="295">
        <v>18742462</v>
      </c>
      <c r="J26" s="295">
        <v>21563224</v>
      </c>
      <c r="K26" s="295">
        <v>22495660</v>
      </c>
      <c r="L26" s="342">
        <v>19721167</v>
      </c>
      <c r="M26" s="295">
        <v>25208516</v>
      </c>
      <c r="N26" s="297">
        <v>24485590</v>
      </c>
      <c r="O26" s="296"/>
      <c r="P26" s="295">
        <f t="shared" si="2"/>
        <v>283807743</v>
      </c>
      <c r="Q26" s="291"/>
    </row>
    <row r="27" spans="1:18" ht="12.75" customHeight="1" x14ac:dyDescent="0.25">
      <c r="A27" s="307" t="s">
        <v>208</v>
      </c>
      <c r="B27" s="293"/>
      <c r="C27" s="312">
        <v>26190620</v>
      </c>
      <c r="D27" s="295">
        <v>29027610</v>
      </c>
      <c r="E27" s="295">
        <v>26748567</v>
      </c>
      <c r="F27" s="295">
        <v>26079888</v>
      </c>
      <c r="G27" s="295">
        <v>23454528</v>
      </c>
      <c r="H27" s="295">
        <v>23546492</v>
      </c>
      <c r="I27" s="295">
        <v>18818552</v>
      </c>
      <c r="J27" s="295">
        <v>33765659</v>
      </c>
      <c r="K27" s="295">
        <v>24593015</v>
      </c>
      <c r="L27" s="342">
        <v>23865019</v>
      </c>
      <c r="M27" s="295">
        <v>26786796</v>
      </c>
      <c r="N27" s="312">
        <v>29690049</v>
      </c>
      <c r="O27" s="296"/>
      <c r="P27" s="295">
        <f t="shared" si="2"/>
        <v>312566795</v>
      </c>
      <c r="Q27" s="296"/>
    </row>
    <row r="28" spans="1:18" ht="12.75" customHeight="1" x14ac:dyDescent="0.3">
      <c r="A28" s="307" t="s">
        <v>218</v>
      </c>
      <c r="B28"/>
      <c r="C28" s="312">
        <v>28663917</v>
      </c>
      <c r="D28" s="372">
        <v>30310063</v>
      </c>
      <c r="E28" s="372">
        <v>29294833</v>
      </c>
      <c r="F28" s="372">
        <v>26583281</v>
      </c>
      <c r="G28" s="372">
        <v>26553860</v>
      </c>
      <c r="H28" s="372">
        <v>24148669</v>
      </c>
      <c r="I28" s="372">
        <v>19707726</v>
      </c>
      <c r="J28" s="372">
        <v>20895771</v>
      </c>
      <c r="K28" s="372">
        <v>26606454</v>
      </c>
      <c r="L28" s="373">
        <v>21081024</v>
      </c>
      <c r="M28" s="372">
        <v>26239974</v>
      </c>
      <c r="N28" s="312">
        <v>26949770</v>
      </c>
      <c r="O28" s="168"/>
      <c r="P28" s="372">
        <f t="shared" si="2"/>
        <v>307035342</v>
      </c>
      <c r="Q28" s="296"/>
    </row>
    <row r="29" spans="1:18" ht="12.75" customHeight="1" x14ac:dyDescent="0.3">
      <c r="A29" s="306" t="s">
        <v>255</v>
      </c>
      <c r="B29" s="24"/>
      <c r="C29" s="312">
        <v>26519926</v>
      </c>
      <c r="D29" s="372">
        <v>29192199</v>
      </c>
      <c r="E29" s="372">
        <v>28073473</v>
      </c>
      <c r="F29" s="372">
        <v>28819234</v>
      </c>
      <c r="G29" s="372">
        <v>24576625</v>
      </c>
      <c r="H29" s="372">
        <v>21740486</v>
      </c>
      <c r="I29" s="372">
        <v>19623768</v>
      </c>
      <c r="J29" s="372">
        <v>20236406</v>
      </c>
      <c r="K29" s="372">
        <v>25296868</v>
      </c>
      <c r="L29" s="373">
        <v>19198625</v>
      </c>
      <c r="M29" s="372">
        <v>22798946</v>
      </c>
      <c r="N29" s="312">
        <v>25520222</v>
      </c>
      <c r="O29" s="301"/>
      <c r="P29" s="372">
        <f t="shared" ref="P29:P30" si="3">SUM(C29:N29)</f>
        <v>291596778</v>
      </c>
      <c r="Q29" s="296"/>
    </row>
    <row r="30" spans="1:18" ht="12.75" customHeight="1" x14ac:dyDescent="0.3">
      <c r="A30" s="306" t="s">
        <v>256</v>
      </c>
      <c r="B30" s="24"/>
      <c r="C30" s="312">
        <v>27255987</v>
      </c>
      <c r="D30" s="372">
        <v>29255175</v>
      </c>
      <c r="E30" s="372">
        <v>28226511</v>
      </c>
      <c r="F30" s="372"/>
      <c r="G30" s="372"/>
      <c r="H30" s="372"/>
      <c r="I30" s="372"/>
      <c r="J30" s="372"/>
      <c r="K30" s="372"/>
      <c r="L30" s="373"/>
      <c r="M30" s="372"/>
      <c r="N30" s="312"/>
      <c r="O30" s="301"/>
      <c r="P30" s="372">
        <f t="shared" si="3"/>
        <v>84737673</v>
      </c>
      <c r="Q30" s="296"/>
    </row>
    <row r="31" spans="1:18" ht="12.75" customHeight="1" x14ac:dyDescent="0.25">
      <c r="A31" s="307"/>
      <c r="B31" s="293"/>
      <c r="C31" s="312"/>
      <c r="D31" s="295"/>
      <c r="E31" s="295"/>
      <c r="F31" s="295"/>
      <c r="G31" s="295"/>
      <c r="H31" s="295"/>
      <c r="I31" s="295"/>
      <c r="J31" s="295"/>
      <c r="K31" s="295"/>
      <c r="L31" s="342"/>
      <c r="M31" s="295"/>
      <c r="N31" s="297"/>
      <c r="O31" s="296"/>
      <c r="P31" s="295"/>
      <c r="Q31" s="296"/>
    </row>
    <row r="32" spans="1:18" ht="12.75" customHeight="1" x14ac:dyDescent="0.25">
      <c r="A32" s="306"/>
      <c r="B32" s="24"/>
      <c r="C32" s="301"/>
      <c r="D32" s="301"/>
      <c r="E32" s="301"/>
      <c r="F32" s="301"/>
      <c r="G32" s="374"/>
      <c r="H32" s="374"/>
      <c r="I32" s="297"/>
      <c r="J32" s="303"/>
      <c r="K32" s="303"/>
      <c r="L32" s="297"/>
      <c r="M32" s="297"/>
      <c r="N32" s="297"/>
      <c r="O32" s="24"/>
      <c r="P32" s="301"/>
      <c r="Q32" s="295"/>
    </row>
    <row r="33" spans="1:18" ht="12.75" customHeight="1" x14ac:dyDescent="0.25">
      <c r="A33" s="306"/>
      <c r="B33" s="24"/>
      <c r="C33" s="302" t="s">
        <v>190</v>
      </c>
      <c r="D33" s="24"/>
      <c r="E33" s="24"/>
      <c r="F33" s="24"/>
      <c r="G33" s="301"/>
      <c r="H33" s="299"/>
      <c r="I33" s="24"/>
      <c r="J33" s="24"/>
      <c r="K33" s="24"/>
      <c r="L33" s="24"/>
      <c r="M33" s="24"/>
      <c r="N33" s="24"/>
      <c r="O33" s="24"/>
      <c r="P33" s="24"/>
      <c r="Q33" s="295"/>
    </row>
    <row r="34" spans="1:18" ht="17.399999999999999" x14ac:dyDescent="0.3">
      <c r="A34" s="310" t="s">
        <v>222</v>
      </c>
      <c r="B34" s="24"/>
      <c r="C34" s="24"/>
      <c r="D34" s="24"/>
      <c r="E34" s="24"/>
      <c r="F34" s="24"/>
      <c r="G34" s="24"/>
      <c r="H34" s="24"/>
      <c r="I34" s="24"/>
      <c r="J34" s="24"/>
      <c r="K34" s="24"/>
      <c r="L34" s="24"/>
      <c r="M34" s="24"/>
      <c r="N34" s="301"/>
      <c r="O34" s="24"/>
      <c r="P34" s="24"/>
      <c r="Q34" s="295"/>
    </row>
    <row r="35" spans="1:18" s="109" customFormat="1" ht="15.75" customHeight="1" x14ac:dyDescent="0.3">
      <c r="A35" s="306" t="s">
        <v>181</v>
      </c>
      <c r="B35" s="24"/>
      <c r="C35" s="298" t="s">
        <v>182</v>
      </c>
      <c r="D35" s="298" t="s">
        <v>183</v>
      </c>
      <c r="E35" s="298" t="s">
        <v>184</v>
      </c>
      <c r="F35" s="298" t="s">
        <v>157</v>
      </c>
      <c r="G35" s="298" t="s">
        <v>158</v>
      </c>
      <c r="H35" s="298" t="s">
        <v>159</v>
      </c>
      <c r="I35" s="298" t="s">
        <v>160</v>
      </c>
      <c r="J35" s="298" t="s">
        <v>161</v>
      </c>
      <c r="K35" s="298" t="s">
        <v>162</v>
      </c>
      <c r="L35" s="298" t="s">
        <v>185</v>
      </c>
      <c r="M35" s="298" t="s">
        <v>104</v>
      </c>
      <c r="N35" s="298" t="s">
        <v>186</v>
      </c>
      <c r="O35" s="24"/>
      <c r="P35" s="24"/>
      <c r="Q35"/>
    </row>
    <row r="36" spans="1:18" s="293" customFormat="1" x14ac:dyDescent="0.25">
      <c r="A36" s="307" t="s">
        <v>151</v>
      </c>
      <c r="C36" s="311">
        <v>17919560</v>
      </c>
      <c r="D36" s="311">
        <v>15633808</v>
      </c>
      <c r="E36" s="311">
        <v>19603769</v>
      </c>
      <c r="F36" s="311">
        <v>15524185</v>
      </c>
      <c r="G36" s="296">
        <v>16467300</v>
      </c>
      <c r="H36" s="311">
        <v>16525102</v>
      </c>
      <c r="I36" s="311">
        <v>16581540</v>
      </c>
      <c r="J36" s="311">
        <v>19992420</v>
      </c>
      <c r="K36" s="311">
        <v>13564150</v>
      </c>
      <c r="L36" s="311">
        <v>15760991</v>
      </c>
      <c r="M36" s="311">
        <v>12816742</v>
      </c>
      <c r="N36" s="311">
        <v>13314988</v>
      </c>
      <c r="P36" s="296">
        <f t="shared" ref="P36:P43" si="4">SUM(C36:N36)</f>
        <v>193704555</v>
      </c>
      <c r="Q36" s="295"/>
      <c r="R36" s="341"/>
    </row>
    <row r="37" spans="1:18" ht="14.4" x14ac:dyDescent="0.3">
      <c r="A37" s="307" t="s">
        <v>152</v>
      </c>
      <c r="B37" s="293"/>
      <c r="C37" s="311">
        <v>14669286</v>
      </c>
      <c r="D37" s="311">
        <v>16297634</v>
      </c>
      <c r="E37" s="311">
        <v>12743353</v>
      </c>
      <c r="F37" s="311">
        <v>13931983</v>
      </c>
      <c r="G37" s="296">
        <v>11710040</v>
      </c>
      <c r="H37" s="311">
        <v>12471903</v>
      </c>
      <c r="I37" s="311">
        <v>13314578</v>
      </c>
      <c r="J37" s="311">
        <v>14776068</v>
      </c>
      <c r="K37" s="311">
        <v>16092117</v>
      </c>
      <c r="L37" s="311">
        <v>11468903</v>
      </c>
      <c r="M37" s="311">
        <v>12156856</v>
      </c>
      <c r="N37" s="311">
        <v>12133939</v>
      </c>
      <c r="O37" s="293"/>
      <c r="P37" s="296">
        <f t="shared" si="4"/>
        <v>161766660</v>
      </c>
      <c r="Q37"/>
    </row>
    <row r="38" spans="1:18" ht="14.4" x14ac:dyDescent="0.3">
      <c r="A38" s="307" t="s">
        <v>168</v>
      </c>
      <c r="B38" s="293"/>
      <c r="C38" s="311">
        <v>14573871</v>
      </c>
      <c r="D38" s="311">
        <v>16419651</v>
      </c>
      <c r="E38" s="311">
        <v>13739259</v>
      </c>
      <c r="F38" s="311">
        <v>12900547</v>
      </c>
      <c r="G38" s="296">
        <v>12910256</v>
      </c>
      <c r="H38" s="311">
        <v>13875870</v>
      </c>
      <c r="I38" s="311">
        <v>13642478</v>
      </c>
      <c r="J38" s="311">
        <v>12530880</v>
      </c>
      <c r="K38" s="311">
        <v>13912385</v>
      </c>
      <c r="L38" s="311">
        <v>14010495</v>
      </c>
      <c r="M38" s="311">
        <v>14449595</v>
      </c>
      <c r="N38" s="311">
        <v>13197772</v>
      </c>
      <c r="O38" s="293"/>
      <c r="P38" s="296">
        <f t="shared" si="4"/>
        <v>166163059</v>
      </c>
      <c r="Q38"/>
    </row>
    <row r="39" spans="1:18" ht="14.4" x14ac:dyDescent="0.3">
      <c r="A39" s="307" t="s">
        <v>169</v>
      </c>
      <c r="B39" s="293"/>
      <c r="C39" s="312">
        <v>15282902</v>
      </c>
      <c r="D39" s="295">
        <v>15261873</v>
      </c>
      <c r="E39" s="295">
        <v>12213067</v>
      </c>
      <c r="F39" s="295">
        <v>14315128</v>
      </c>
      <c r="G39" s="295">
        <v>13291009</v>
      </c>
      <c r="H39" s="295">
        <v>11930820</v>
      </c>
      <c r="I39" s="295">
        <v>14907199</v>
      </c>
      <c r="J39" s="295">
        <v>12278531</v>
      </c>
      <c r="K39" s="295">
        <v>14126438</v>
      </c>
      <c r="L39" s="295">
        <v>15074583</v>
      </c>
      <c r="M39" s="295">
        <v>16711433</v>
      </c>
      <c r="N39" s="312">
        <v>13887797</v>
      </c>
      <c r="O39" s="296"/>
      <c r="P39" s="295">
        <f t="shared" si="4"/>
        <v>169280780</v>
      </c>
      <c r="Q39"/>
    </row>
    <row r="40" spans="1:18" ht="14.4" x14ac:dyDescent="0.3">
      <c r="A40" s="307" t="s">
        <v>175</v>
      </c>
      <c r="B40" s="293"/>
      <c r="C40" s="312">
        <v>17021543</v>
      </c>
      <c r="D40" s="295">
        <v>17795038</v>
      </c>
      <c r="E40" s="295">
        <v>13530221</v>
      </c>
      <c r="F40" s="295">
        <v>14592348</v>
      </c>
      <c r="G40" s="295">
        <v>11894050</v>
      </c>
      <c r="H40" s="295">
        <v>11139939</v>
      </c>
      <c r="I40" s="295">
        <v>14275564</v>
      </c>
      <c r="J40" s="295">
        <v>11511335</v>
      </c>
      <c r="K40" s="295">
        <v>11676082</v>
      </c>
      <c r="L40" s="295">
        <v>13760384</v>
      </c>
      <c r="M40" s="295">
        <v>15386232</v>
      </c>
      <c r="N40" s="312">
        <v>12692090</v>
      </c>
      <c r="O40" s="296"/>
      <c r="P40" s="295">
        <f t="shared" si="4"/>
        <v>165274826</v>
      </c>
      <c r="Q40"/>
    </row>
    <row r="41" spans="1:18" ht="13.8" x14ac:dyDescent="0.3">
      <c r="A41" s="307" t="s">
        <v>188</v>
      </c>
      <c r="B41" s="293"/>
      <c r="C41" s="312">
        <v>15855149</v>
      </c>
      <c r="D41" s="295">
        <v>17635807</v>
      </c>
      <c r="E41" s="295">
        <v>15244385</v>
      </c>
      <c r="F41" s="295">
        <v>14144278</v>
      </c>
      <c r="G41" s="295">
        <v>12239483</v>
      </c>
      <c r="H41" s="295">
        <v>12069793</v>
      </c>
      <c r="I41" s="295">
        <v>11775532</v>
      </c>
      <c r="J41" s="295">
        <v>12997674</v>
      </c>
      <c r="K41" s="295">
        <v>13550616</v>
      </c>
      <c r="L41" s="295">
        <v>16278976</v>
      </c>
      <c r="M41" s="295">
        <v>14207998</v>
      </c>
      <c r="N41" s="312">
        <v>11588524</v>
      </c>
      <c r="O41" s="296"/>
      <c r="P41" s="295">
        <f t="shared" si="4"/>
        <v>167588215</v>
      </c>
      <c r="Q41" s="291"/>
    </row>
    <row r="42" spans="1:18" ht="13.8" x14ac:dyDescent="0.3">
      <c r="A42" s="307" t="s">
        <v>208</v>
      </c>
      <c r="B42" s="293"/>
      <c r="C42" s="312">
        <v>12525102</v>
      </c>
      <c r="D42" s="295">
        <v>15021266</v>
      </c>
      <c r="E42" s="295">
        <v>12930835</v>
      </c>
      <c r="F42" s="295">
        <v>12138793</v>
      </c>
      <c r="G42" s="295">
        <v>13804565</v>
      </c>
      <c r="H42" s="295">
        <v>12425727</v>
      </c>
      <c r="I42" s="295">
        <v>13787817</v>
      </c>
      <c r="J42" s="295">
        <v>12156111</v>
      </c>
      <c r="K42" s="295">
        <v>12651257</v>
      </c>
      <c r="L42" s="295">
        <v>14213065</v>
      </c>
      <c r="M42" s="295">
        <v>13677597</v>
      </c>
      <c r="N42" s="312">
        <v>12825005</v>
      </c>
      <c r="O42" s="296"/>
      <c r="P42" s="295">
        <f t="shared" si="4"/>
        <v>158157140</v>
      </c>
      <c r="Q42" s="291"/>
    </row>
    <row r="43" spans="1:18" ht="14.4" x14ac:dyDescent="0.3">
      <c r="A43" s="307" t="s">
        <v>218</v>
      </c>
      <c r="B43"/>
      <c r="C43" s="312">
        <v>15071411</v>
      </c>
      <c r="D43" s="372">
        <v>15233795</v>
      </c>
      <c r="E43" s="372">
        <v>13890084</v>
      </c>
      <c r="F43" s="372">
        <v>15428758</v>
      </c>
      <c r="G43" s="372">
        <v>12103903</v>
      </c>
      <c r="H43" s="372">
        <v>13070357</v>
      </c>
      <c r="I43" s="372">
        <v>13232601</v>
      </c>
      <c r="J43" s="372">
        <v>13552697</v>
      </c>
      <c r="K43" s="372">
        <v>16978652</v>
      </c>
      <c r="L43" s="372">
        <v>15701109</v>
      </c>
      <c r="M43" s="372">
        <v>15736738</v>
      </c>
      <c r="N43" s="312">
        <v>14148350</v>
      </c>
      <c r="O43" s="168"/>
      <c r="P43" s="372">
        <f t="shared" si="4"/>
        <v>174148455</v>
      </c>
      <c r="Q43" s="291"/>
    </row>
    <row r="44" spans="1:18" ht="14.4" x14ac:dyDescent="0.3">
      <c r="A44" s="306" t="s">
        <v>255</v>
      </c>
      <c r="B44" s="24"/>
      <c r="C44" s="312">
        <v>11441623</v>
      </c>
      <c r="D44" s="372">
        <v>10371981</v>
      </c>
      <c r="E44" s="372">
        <v>13454077</v>
      </c>
      <c r="F44" s="372">
        <v>13032051</v>
      </c>
      <c r="G44" s="372">
        <v>11089631</v>
      </c>
      <c r="H44" s="372">
        <v>13360098</v>
      </c>
      <c r="I44" s="372">
        <v>13444517</v>
      </c>
      <c r="J44" s="372">
        <v>12478001</v>
      </c>
      <c r="K44" s="372">
        <v>11863307</v>
      </c>
      <c r="L44" s="372">
        <v>12492179</v>
      </c>
      <c r="M44" s="372">
        <v>12874659</v>
      </c>
      <c r="N44" s="312">
        <v>13150856</v>
      </c>
      <c r="O44" s="301"/>
      <c r="P44" s="372">
        <f t="shared" ref="P44:P45" si="5">SUM(C44:N44)</f>
        <v>149052980</v>
      </c>
      <c r="Q44" s="291"/>
    </row>
    <row r="45" spans="1:18" ht="14.4" x14ac:dyDescent="0.3">
      <c r="A45" s="306" t="s">
        <v>256</v>
      </c>
      <c r="B45" s="24"/>
      <c r="C45" s="312">
        <v>13795717</v>
      </c>
      <c r="D45" s="372">
        <v>15505770</v>
      </c>
      <c r="E45" s="372">
        <v>11587412</v>
      </c>
      <c r="F45" s="372"/>
      <c r="G45" s="372"/>
      <c r="H45" s="372"/>
      <c r="I45" s="372"/>
      <c r="J45" s="372"/>
      <c r="K45" s="372"/>
      <c r="L45" s="372"/>
      <c r="M45" s="372"/>
      <c r="N45" s="312"/>
      <c r="O45" s="301"/>
      <c r="P45" s="372">
        <f t="shared" si="5"/>
        <v>40888899</v>
      </c>
      <c r="Q45" s="291"/>
    </row>
    <row r="46" spans="1:18" ht="13.8" x14ac:dyDescent="0.3">
      <c r="A46" s="306"/>
      <c r="B46" s="24"/>
      <c r="C46" s="301"/>
      <c r="D46" s="301"/>
      <c r="E46" s="301"/>
      <c r="F46" s="301"/>
      <c r="G46" s="301"/>
      <c r="H46" s="301"/>
      <c r="I46" s="311"/>
      <c r="J46" s="311"/>
      <c r="K46" s="311"/>
      <c r="L46" s="311"/>
      <c r="M46" s="311"/>
      <c r="N46" s="311"/>
      <c r="O46" s="24"/>
      <c r="P46" s="301"/>
      <c r="Q46" s="291"/>
    </row>
    <row r="47" spans="1:18" ht="13.8" x14ac:dyDescent="0.3">
      <c r="A47" s="306"/>
      <c r="B47" s="24"/>
      <c r="C47" s="506" t="s">
        <v>189</v>
      </c>
      <c r="D47" s="506"/>
      <c r="E47" s="506"/>
      <c r="F47" s="506"/>
      <c r="G47" s="309"/>
      <c r="H47" s="309"/>
      <c r="I47" s="297"/>
      <c r="J47" s="297"/>
      <c r="K47" s="301"/>
      <c r="L47" s="301"/>
      <c r="M47" s="301"/>
      <c r="N47" s="301"/>
      <c r="O47" s="24"/>
      <c r="P47" s="24"/>
      <c r="Q47" s="292"/>
    </row>
    <row r="48" spans="1:18" ht="12.75" customHeight="1" x14ac:dyDescent="0.3">
      <c r="A48" s="306" t="s">
        <v>223</v>
      </c>
      <c r="B48" s="24"/>
      <c r="C48" s="309"/>
      <c r="D48" s="309"/>
      <c r="E48" s="309"/>
      <c r="F48" s="309"/>
      <c r="G48" s="301"/>
      <c r="H48" s="301"/>
      <c r="I48" s="297"/>
      <c r="J48" s="297"/>
      <c r="K48" s="301"/>
      <c r="L48" s="301"/>
      <c r="M48" s="301"/>
      <c r="N48" s="301"/>
      <c r="O48" s="24"/>
      <c r="P48" s="24"/>
      <c r="Q48"/>
    </row>
    <row r="49" spans="1:18" s="293" customFormat="1" x14ac:dyDescent="0.25">
      <c r="A49" s="306"/>
      <c r="B49" s="24"/>
      <c r="C49" s="298" t="s">
        <v>182</v>
      </c>
      <c r="D49" s="298" t="s">
        <v>183</v>
      </c>
      <c r="E49" s="298" t="s">
        <v>184</v>
      </c>
      <c r="F49" s="298" t="s">
        <v>157</v>
      </c>
      <c r="G49" s="298" t="s">
        <v>158</v>
      </c>
      <c r="H49" s="298" t="s">
        <v>159</v>
      </c>
      <c r="I49" s="298" t="s">
        <v>160</v>
      </c>
      <c r="J49" s="298" t="s">
        <v>161</v>
      </c>
      <c r="K49" s="298" t="s">
        <v>162</v>
      </c>
      <c r="L49" s="298" t="s">
        <v>185</v>
      </c>
      <c r="M49" s="298" t="s">
        <v>104</v>
      </c>
      <c r="N49" s="298" t="s">
        <v>186</v>
      </c>
      <c r="O49" s="24"/>
      <c r="P49" s="24"/>
      <c r="Q49" s="295"/>
      <c r="R49" s="341"/>
    </row>
    <row r="50" spans="1:18" ht="14.4" x14ac:dyDescent="0.3">
      <c r="A50" s="313" t="s">
        <v>151</v>
      </c>
      <c r="B50" s="293"/>
      <c r="C50" s="296">
        <v>7179528</v>
      </c>
      <c r="D50" s="296">
        <v>4982295</v>
      </c>
      <c r="E50" s="296">
        <v>8964276</v>
      </c>
      <c r="F50" s="296">
        <v>6998398</v>
      </c>
      <c r="G50" s="295">
        <v>7348458</v>
      </c>
      <c r="H50" s="295">
        <v>9577555</v>
      </c>
      <c r="I50" s="296">
        <v>7517757</v>
      </c>
      <c r="J50" s="295">
        <v>8395273</v>
      </c>
      <c r="K50" s="295">
        <v>5805269</v>
      </c>
      <c r="L50" s="296">
        <v>8044955</v>
      </c>
      <c r="M50" s="295">
        <v>5734428</v>
      </c>
      <c r="N50" s="295">
        <v>6261330</v>
      </c>
      <c r="O50" s="293"/>
      <c r="P50" s="311">
        <f t="shared" ref="P50:P57" si="6">SUM(C50:N50)</f>
        <v>86809522</v>
      </c>
      <c r="Q50"/>
    </row>
    <row r="51" spans="1:18" ht="13.8" x14ac:dyDescent="0.3">
      <c r="A51" s="313" t="s">
        <v>152</v>
      </c>
      <c r="B51" s="293"/>
      <c r="C51" s="296">
        <v>4959021</v>
      </c>
      <c r="D51" s="296">
        <v>6475705</v>
      </c>
      <c r="E51" s="296">
        <v>4817572</v>
      </c>
      <c r="F51" s="296">
        <v>6778929</v>
      </c>
      <c r="G51" s="295">
        <v>5649793</v>
      </c>
      <c r="H51" s="295">
        <v>6177888</v>
      </c>
      <c r="I51" s="296">
        <v>5581839</v>
      </c>
      <c r="J51" s="295">
        <v>6685430</v>
      </c>
      <c r="K51" s="295">
        <v>7715367</v>
      </c>
      <c r="L51" s="296">
        <v>5425300</v>
      </c>
      <c r="M51" s="295">
        <v>5637014</v>
      </c>
      <c r="N51" s="295">
        <v>5038851</v>
      </c>
      <c r="O51" s="293"/>
      <c r="P51" s="311">
        <f t="shared" si="6"/>
        <v>70942709</v>
      </c>
      <c r="Q51" s="291"/>
    </row>
    <row r="52" spans="1:18" ht="13.8" x14ac:dyDescent="0.3">
      <c r="A52" s="313" t="s">
        <v>168</v>
      </c>
      <c r="B52" s="293"/>
      <c r="C52" s="296">
        <v>6508460</v>
      </c>
      <c r="D52" s="296">
        <v>6386593</v>
      </c>
      <c r="E52" s="296">
        <v>6464967</v>
      </c>
      <c r="F52" s="296">
        <v>6555877</v>
      </c>
      <c r="G52" s="295">
        <v>6954519</v>
      </c>
      <c r="H52" s="295">
        <v>6838083</v>
      </c>
      <c r="I52" s="296">
        <v>6819481</v>
      </c>
      <c r="J52" s="295">
        <v>6003082</v>
      </c>
      <c r="K52" s="295">
        <v>6445018</v>
      </c>
      <c r="L52" s="296">
        <v>6352807</v>
      </c>
      <c r="M52" s="295">
        <v>6415782</v>
      </c>
      <c r="N52" s="295">
        <v>6003528</v>
      </c>
      <c r="O52" s="293"/>
      <c r="P52" s="311">
        <f t="shared" si="6"/>
        <v>77748197</v>
      </c>
      <c r="Q52" s="291"/>
    </row>
    <row r="53" spans="1:18" ht="13.8" x14ac:dyDescent="0.3">
      <c r="A53" s="313" t="s">
        <v>169</v>
      </c>
      <c r="B53" s="293"/>
      <c r="C53" s="312">
        <v>5732609</v>
      </c>
      <c r="D53" s="295">
        <v>5382719</v>
      </c>
      <c r="E53" s="295">
        <v>6281680</v>
      </c>
      <c r="F53" s="295">
        <v>7066182</v>
      </c>
      <c r="G53" s="295">
        <v>6874574</v>
      </c>
      <c r="H53" s="295">
        <v>6058607</v>
      </c>
      <c r="I53" s="295">
        <v>6886335</v>
      </c>
      <c r="J53" s="295">
        <v>5636808</v>
      </c>
      <c r="K53" s="295">
        <v>6537542</v>
      </c>
      <c r="L53" s="295">
        <v>6660388</v>
      </c>
      <c r="M53" s="295">
        <v>6659290</v>
      </c>
      <c r="N53" s="312">
        <v>6384707</v>
      </c>
      <c r="O53" s="296"/>
      <c r="P53" s="295">
        <f t="shared" si="6"/>
        <v>76161441</v>
      </c>
      <c r="Q53" s="291"/>
    </row>
    <row r="54" spans="1:18" ht="13.8" x14ac:dyDescent="0.3">
      <c r="A54" s="313" t="s">
        <v>175</v>
      </c>
      <c r="B54" s="293"/>
      <c r="C54" s="312">
        <v>6917463</v>
      </c>
      <c r="D54" s="295">
        <v>6309190</v>
      </c>
      <c r="E54" s="295">
        <v>5462083</v>
      </c>
      <c r="F54" s="295">
        <v>6137701</v>
      </c>
      <c r="G54" s="295">
        <v>4916901</v>
      </c>
      <c r="H54" s="295">
        <v>4990088</v>
      </c>
      <c r="I54" s="295">
        <v>4623957</v>
      </c>
      <c r="J54" s="295">
        <v>4334044</v>
      </c>
      <c r="K54" s="295">
        <v>4158665</v>
      </c>
      <c r="L54" s="295">
        <v>5151834</v>
      </c>
      <c r="M54" s="295">
        <v>7068879</v>
      </c>
      <c r="N54" s="312">
        <v>5562814</v>
      </c>
      <c r="O54" s="296"/>
      <c r="P54" s="295">
        <f t="shared" si="6"/>
        <v>65633619</v>
      </c>
      <c r="Q54" s="291"/>
    </row>
    <row r="55" spans="1:18" ht="13.8" x14ac:dyDescent="0.3">
      <c r="A55" s="313" t="s">
        <v>188</v>
      </c>
      <c r="B55" s="293"/>
      <c r="C55" s="312">
        <v>6647630</v>
      </c>
      <c r="D55" s="295">
        <v>6324786</v>
      </c>
      <c r="E55" s="295">
        <v>5798106</v>
      </c>
      <c r="F55" s="295">
        <v>5579500</v>
      </c>
      <c r="G55" s="295">
        <v>5656347</v>
      </c>
      <c r="H55" s="295">
        <v>5416112</v>
      </c>
      <c r="I55" s="295">
        <v>4826179</v>
      </c>
      <c r="J55" s="295">
        <v>4946817</v>
      </c>
      <c r="K55" s="295">
        <v>5592848</v>
      </c>
      <c r="L55" s="295">
        <v>5986696</v>
      </c>
      <c r="M55" s="295">
        <v>4706248</v>
      </c>
      <c r="N55" s="312">
        <v>4349289</v>
      </c>
      <c r="O55" s="296"/>
      <c r="P55" s="295">
        <f t="shared" si="6"/>
        <v>65830558</v>
      </c>
      <c r="Q55" s="291"/>
    </row>
    <row r="56" spans="1:18" ht="13.8" x14ac:dyDescent="0.3">
      <c r="A56" s="313" t="s">
        <v>208</v>
      </c>
      <c r="B56" s="293"/>
      <c r="C56" s="312">
        <v>3806522</v>
      </c>
      <c r="D56" s="295">
        <v>4459869</v>
      </c>
      <c r="E56" s="295">
        <v>4957645</v>
      </c>
      <c r="F56" s="295">
        <v>5083519</v>
      </c>
      <c r="G56" s="295">
        <v>7481565</v>
      </c>
      <c r="H56" s="295">
        <v>5439512</v>
      </c>
      <c r="I56" s="295">
        <v>5317120</v>
      </c>
      <c r="J56" s="295">
        <v>4560412</v>
      </c>
      <c r="K56" s="295">
        <v>4583332</v>
      </c>
      <c r="L56" s="295">
        <v>6571699</v>
      </c>
      <c r="M56" s="295">
        <v>6538807</v>
      </c>
      <c r="N56" s="312">
        <v>5330111</v>
      </c>
      <c r="O56" s="296"/>
      <c r="P56" s="295">
        <f t="shared" si="6"/>
        <v>64130113</v>
      </c>
      <c r="Q56" s="291"/>
    </row>
    <row r="57" spans="1:18" ht="14.4" x14ac:dyDescent="0.3">
      <c r="A57" s="313" t="s">
        <v>218</v>
      </c>
      <c r="B57"/>
      <c r="C57" s="312">
        <v>5588966</v>
      </c>
      <c r="D57" s="372">
        <v>6560565</v>
      </c>
      <c r="E57" s="372">
        <v>5906653</v>
      </c>
      <c r="F57" s="372">
        <v>7709988</v>
      </c>
      <c r="G57" s="372">
        <v>5096775</v>
      </c>
      <c r="H57" s="372">
        <v>6590830</v>
      </c>
      <c r="I57" s="372">
        <v>6413378</v>
      </c>
      <c r="J57" s="372">
        <v>5759814</v>
      </c>
      <c r="K57" s="372">
        <v>7416846</v>
      </c>
      <c r="L57" s="372">
        <v>8941921</v>
      </c>
      <c r="M57" s="372">
        <v>7746333</v>
      </c>
      <c r="N57" s="312">
        <v>6715706</v>
      </c>
      <c r="O57" s="168"/>
      <c r="P57" s="372">
        <f t="shared" si="6"/>
        <v>80447775</v>
      </c>
      <c r="Q57" s="294"/>
    </row>
    <row r="58" spans="1:18" ht="14.4" x14ac:dyDescent="0.3">
      <c r="A58" s="306" t="s">
        <v>255</v>
      </c>
      <c r="B58" s="24"/>
      <c r="C58" s="312">
        <v>3075655</v>
      </c>
      <c r="D58" s="372">
        <v>498770</v>
      </c>
      <c r="E58" s="372">
        <v>5870863</v>
      </c>
      <c r="F58" s="372">
        <v>4522939</v>
      </c>
      <c r="G58" s="372">
        <v>3751082</v>
      </c>
      <c r="H58" s="372">
        <v>6084854</v>
      </c>
      <c r="I58" s="372">
        <v>5949514</v>
      </c>
      <c r="J58" s="372">
        <v>6164674</v>
      </c>
      <c r="K58" s="372">
        <v>4542187</v>
      </c>
      <c r="L58" s="372">
        <v>4687359</v>
      </c>
      <c r="M58" s="372">
        <v>4431119</v>
      </c>
      <c r="N58" s="312">
        <v>5248465</v>
      </c>
      <c r="O58" s="301"/>
      <c r="P58" s="372">
        <f t="shared" ref="P58:P59" si="7">SUM(C58:N58)</f>
        <v>54827481</v>
      </c>
    </row>
    <row r="59" spans="1:18" s="293" customFormat="1" ht="14.4" x14ac:dyDescent="0.3">
      <c r="A59" s="306" t="s">
        <v>256</v>
      </c>
      <c r="B59" s="24"/>
      <c r="C59" s="312">
        <v>3434102</v>
      </c>
      <c r="D59" s="372">
        <v>4084176</v>
      </c>
      <c r="E59" s="372">
        <v>3152898</v>
      </c>
      <c r="F59" s="372"/>
      <c r="G59" s="372"/>
      <c r="H59" s="372"/>
      <c r="I59" s="372"/>
      <c r="J59" s="372"/>
      <c r="K59" s="372"/>
      <c r="L59" s="372"/>
      <c r="M59" s="372"/>
      <c r="N59" s="312"/>
      <c r="O59" s="301"/>
      <c r="P59" s="372">
        <f t="shared" si="7"/>
        <v>10671176</v>
      </c>
      <c r="Q59" s="296"/>
      <c r="R59" s="341"/>
    </row>
    <row r="60" spans="1:18" s="293" customFormat="1" x14ac:dyDescent="0.25">
      <c r="A60" s="306"/>
      <c r="B60" s="24"/>
      <c r="C60" s="301"/>
      <c r="D60" s="301"/>
      <c r="E60" s="301"/>
      <c r="F60" s="301"/>
      <c r="G60" s="300"/>
      <c r="H60" s="300"/>
      <c r="I60" s="304"/>
      <c r="J60" s="300"/>
      <c r="K60" s="300"/>
      <c r="L60" s="301"/>
      <c r="M60" s="300"/>
      <c r="N60" s="300"/>
      <c r="O60" s="24"/>
      <c r="P60" s="309"/>
      <c r="Q60" s="296"/>
      <c r="R60" s="341"/>
    </row>
    <row r="61" spans="1:18" s="293" customFormat="1" x14ac:dyDescent="0.25">
      <c r="A61" s="306"/>
      <c r="B61" s="24"/>
      <c r="C61" s="301"/>
      <c r="D61" s="301"/>
      <c r="E61" s="301"/>
      <c r="F61" s="301"/>
      <c r="G61" s="300"/>
      <c r="H61" s="300"/>
      <c r="I61" s="304"/>
      <c r="J61" s="300"/>
      <c r="K61" s="300"/>
      <c r="L61" s="301"/>
      <c r="M61" s="300"/>
      <c r="N61" s="300"/>
      <c r="O61" s="24"/>
      <c r="P61" s="309"/>
      <c r="Q61" s="296"/>
      <c r="R61" s="341"/>
    </row>
    <row r="62" spans="1:18" x14ac:dyDescent="0.25">
      <c r="A62" s="306" t="s">
        <v>224</v>
      </c>
      <c r="B62" s="24"/>
      <c r="C62" s="298" t="s">
        <v>182</v>
      </c>
      <c r="D62" s="298" t="s">
        <v>183</v>
      </c>
      <c r="E62" s="298" t="s">
        <v>184</v>
      </c>
      <c r="F62" s="298" t="s">
        <v>157</v>
      </c>
      <c r="G62" s="298" t="s">
        <v>158</v>
      </c>
      <c r="H62" s="298" t="s">
        <v>159</v>
      </c>
      <c r="I62" s="298" t="s">
        <v>160</v>
      </c>
      <c r="J62" s="298" t="s">
        <v>161</v>
      </c>
      <c r="K62" s="298" t="s">
        <v>162</v>
      </c>
      <c r="L62" s="298" t="s">
        <v>185</v>
      </c>
      <c r="M62" s="298" t="s">
        <v>104</v>
      </c>
      <c r="N62" s="298" t="s">
        <v>186</v>
      </c>
      <c r="O62" s="24"/>
      <c r="P62" s="24"/>
    </row>
    <row r="63" spans="1:18" x14ac:dyDescent="0.25">
      <c r="A63" s="313" t="s">
        <v>151</v>
      </c>
      <c r="B63" s="296"/>
      <c r="C63" s="296">
        <v>816584</v>
      </c>
      <c r="D63" s="296">
        <v>896447</v>
      </c>
      <c r="E63" s="296">
        <v>896926</v>
      </c>
      <c r="F63" s="296">
        <v>1054913</v>
      </c>
      <c r="G63" s="296">
        <v>1077186</v>
      </c>
      <c r="H63" s="296">
        <v>1034308</v>
      </c>
      <c r="I63" s="296">
        <v>1003733</v>
      </c>
      <c r="J63" s="296">
        <v>776214</v>
      </c>
      <c r="K63" s="296">
        <v>1006148</v>
      </c>
      <c r="L63" s="296">
        <v>821056</v>
      </c>
      <c r="M63" s="296">
        <v>677622</v>
      </c>
      <c r="N63" s="296">
        <v>722376</v>
      </c>
      <c r="O63" s="293"/>
      <c r="P63" s="296">
        <f t="shared" ref="P63:P70" si="8">SUM(C63:N63)</f>
        <v>10783513</v>
      </c>
    </row>
    <row r="64" spans="1:18" x14ac:dyDescent="0.25">
      <c r="A64" s="313" t="s">
        <v>152</v>
      </c>
      <c r="B64" s="293"/>
      <c r="C64" s="296">
        <v>763423</v>
      </c>
      <c r="D64" s="296">
        <v>735487</v>
      </c>
      <c r="E64" s="296">
        <v>805829</v>
      </c>
      <c r="F64" s="296">
        <v>1381456</v>
      </c>
      <c r="G64" s="296">
        <v>1226850</v>
      </c>
      <c r="H64" s="296">
        <v>973999</v>
      </c>
      <c r="I64" s="296">
        <v>1103179</v>
      </c>
      <c r="J64" s="296">
        <v>1127706</v>
      </c>
      <c r="K64" s="296">
        <v>1271111</v>
      </c>
      <c r="L64" s="296">
        <v>748316</v>
      </c>
      <c r="M64" s="296">
        <v>816958</v>
      </c>
      <c r="N64" s="296">
        <v>916532</v>
      </c>
      <c r="O64" s="293"/>
      <c r="P64" s="296">
        <f t="shared" si="8"/>
        <v>11870846</v>
      </c>
    </row>
    <row r="65" spans="1:16" x14ac:dyDescent="0.25">
      <c r="A65" s="313" t="s">
        <v>168</v>
      </c>
      <c r="B65" s="293"/>
      <c r="C65" s="296">
        <v>1346227</v>
      </c>
      <c r="D65" s="296">
        <v>1261405</v>
      </c>
      <c r="E65" s="296">
        <v>1343408</v>
      </c>
      <c r="F65" s="296">
        <v>1289228</v>
      </c>
      <c r="G65" s="296">
        <v>1461135</v>
      </c>
      <c r="H65" s="296">
        <v>1870313</v>
      </c>
      <c r="I65" s="296">
        <v>1606416</v>
      </c>
      <c r="J65" s="296">
        <v>1597326</v>
      </c>
      <c r="K65" s="296">
        <v>1805086</v>
      </c>
      <c r="L65" s="296">
        <v>1921433</v>
      </c>
      <c r="M65" s="296">
        <v>1760022</v>
      </c>
      <c r="N65" s="296">
        <v>1747872</v>
      </c>
      <c r="O65" s="293"/>
      <c r="P65" s="296">
        <f t="shared" si="8"/>
        <v>19009871</v>
      </c>
    </row>
    <row r="66" spans="1:16" x14ac:dyDescent="0.25">
      <c r="A66" s="313" t="s">
        <v>169</v>
      </c>
      <c r="B66" s="293"/>
      <c r="C66" s="312">
        <v>1927353</v>
      </c>
      <c r="D66" s="295">
        <v>1934187</v>
      </c>
      <c r="E66" s="295">
        <v>2023536</v>
      </c>
      <c r="F66" s="295">
        <v>1794377</v>
      </c>
      <c r="G66" s="295">
        <v>1190598</v>
      </c>
      <c r="H66" s="295">
        <v>1347227</v>
      </c>
      <c r="I66" s="295">
        <v>1340566</v>
      </c>
      <c r="J66" s="295">
        <v>1101104</v>
      </c>
      <c r="K66" s="295">
        <v>1414065</v>
      </c>
      <c r="L66" s="295">
        <v>1513568</v>
      </c>
      <c r="M66" s="295">
        <v>1425181</v>
      </c>
      <c r="N66" s="312">
        <v>1271742</v>
      </c>
      <c r="O66" s="296"/>
      <c r="P66" s="295">
        <f t="shared" si="8"/>
        <v>18283504</v>
      </c>
    </row>
    <row r="67" spans="1:16" x14ac:dyDescent="0.25">
      <c r="A67" s="313" t="s">
        <v>175</v>
      </c>
      <c r="B67" s="293"/>
      <c r="C67" s="312">
        <v>1424932</v>
      </c>
      <c r="D67" s="295">
        <v>1160744</v>
      </c>
      <c r="E67" s="295">
        <v>1109878</v>
      </c>
      <c r="F67" s="295">
        <v>1037187</v>
      </c>
      <c r="G67" s="295">
        <v>852268</v>
      </c>
      <c r="H67" s="295">
        <v>897846</v>
      </c>
      <c r="I67" s="295">
        <v>1016928</v>
      </c>
      <c r="J67" s="295">
        <v>852293</v>
      </c>
      <c r="K67" s="295">
        <v>771944</v>
      </c>
      <c r="L67" s="295">
        <v>932480</v>
      </c>
      <c r="M67" s="295">
        <v>922751</v>
      </c>
      <c r="N67" s="312">
        <v>324391</v>
      </c>
      <c r="O67" s="296"/>
      <c r="P67" s="295">
        <f t="shared" si="8"/>
        <v>11303642</v>
      </c>
    </row>
    <row r="68" spans="1:16" x14ac:dyDescent="0.25">
      <c r="A68" s="313" t="s">
        <v>188</v>
      </c>
      <c r="B68" s="293"/>
      <c r="C68" s="296">
        <v>164361</v>
      </c>
      <c r="D68" s="296">
        <v>213485</v>
      </c>
      <c r="E68" s="296">
        <v>225198</v>
      </c>
      <c r="F68" s="314">
        <v>286321</v>
      </c>
      <c r="G68" s="315">
        <v>316037</v>
      </c>
      <c r="H68" s="315">
        <v>287165</v>
      </c>
      <c r="I68" s="315">
        <v>293239</v>
      </c>
      <c r="J68" s="315">
        <v>471593</v>
      </c>
      <c r="K68" s="315">
        <v>534308</v>
      </c>
      <c r="L68" s="315">
        <v>543167</v>
      </c>
      <c r="M68" s="296">
        <v>634555</v>
      </c>
      <c r="N68" s="296">
        <v>583315</v>
      </c>
      <c r="O68" s="293"/>
      <c r="P68" s="295">
        <f t="shared" si="8"/>
        <v>4552744</v>
      </c>
    </row>
    <row r="69" spans="1:16" x14ac:dyDescent="0.25">
      <c r="A69" s="313" t="s">
        <v>208</v>
      </c>
      <c r="B69" s="293"/>
      <c r="C69" s="296">
        <v>591477</v>
      </c>
      <c r="D69" s="296">
        <v>530624</v>
      </c>
      <c r="E69" s="296">
        <v>698070</v>
      </c>
      <c r="F69" s="295">
        <v>696131</v>
      </c>
      <c r="G69" s="296">
        <v>518861</v>
      </c>
      <c r="H69" s="296">
        <v>771969</v>
      </c>
      <c r="I69" s="296">
        <v>672336</v>
      </c>
      <c r="J69" s="296">
        <v>355489</v>
      </c>
      <c r="K69" s="296">
        <v>537793</v>
      </c>
      <c r="L69" s="296">
        <v>531304</v>
      </c>
      <c r="M69" s="296">
        <v>587887</v>
      </c>
      <c r="N69" s="296">
        <v>491287</v>
      </c>
      <c r="O69" s="293"/>
      <c r="P69" s="295">
        <f t="shared" si="8"/>
        <v>6983228</v>
      </c>
    </row>
    <row r="70" spans="1:16" ht="14.4" x14ac:dyDescent="0.3">
      <c r="A70" s="313" t="s">
        <v>218</v>
      </c>
      <c r="B70"/>
      <c r="C70" s="168">
        <v>335758</v>
      </c>
      <c r="D70" s="168">
        <v>262926</v>
      </c>
      <c r="E70" s="168">
        <v>287900</v>
      </c>
      <c r="F70" s="372">
        <v>628718</v>
      </c>
      <c r="G70" s="168">
        <v>603051</v>
      </c>
      <c r="H70" s="168">
        <v>538753</v>
      </c>
      <c r="I70" s="168">
        <v>695350</v>
      </c>
      <c r="J70" s="168">
        <v>442569</v>
      </c>
      <c r="K70" s="168">
        <v>549591</v>
      </c>
      <c r="L70" s="168">
        <v>338573</v>
      </c>
      <c r="M70" s="168">
        <v>476887</v>
      </c>
      <c r="N70" s="168">
        <v>361608</v>
      </c>
      <c r="O70"/>
      <c r="P70" s="372">
        <f t="shared" si="8"/>
        <v>5521684</v>
      </c>
    </row>
    <row r="71" spans="1:16" ht="14.4" x14ac:dyDescent="0.3">
      <c r="A71" s="306" t="s">
        <v>255</v>
      </c>
      <c r="B71" s="24"/>
      <c r="C71" s="312">
        <v>256225</v>
      </c>
      <c r="D71" s="372">
        <v>104589</v>
      </c>
      <c r="E71" s="372">
        <v>583886</v>
      </c>
      <c r="F71" s="372">
        <v>658744</v>
      </c>
      <c r="G71" s="372">
        <v>634884</v>
      </c>
      <c r="H71" s="372">
        <v>373060</v>
      </c>
      <c r="I71" s="372">
        <v>403100</v>
      </c>
      <c r="J71" s="372">
        <v>233306</v>
      </c>
      <c r="K71" s="372">
        <v>317527</v>
      </c>
      <c r="L71" s="372">
        <v>342192</v>
      </c>
      <c r="M71" s="372">
        <v>402806</v>
      </c>
      <c r="N71" s="312">
        <v>352880</v>
      </c>
      <c r="O71" s="301"/>
      <c r="P71" s="372">
        <f t="shared" ref="P71:P72" si="9">SUM(C71:N71)</f>
        <v>4663199</v>
      </c>
    </row>
    <row r="72" spans="1:16" ht="14.4" x14ac:dyDescent="0.3">
      <c r="A72" s="306" t="s">
        <v>256</v>
      </c>
      <c r="B72" s="24"/>
      <c r="C72" s="413">
        <v>219300</v>
      </c>
      <c r="D72" s="413">
        <v>389318</v>
      </c>
      <c r="E72" s="413">
        <v>450309</v>
      </c>
      <c r="F72" s="413"/>
      <c r="G72" s="413"/>
      <c r="H72" s="413"/>
      <c r="I72" s="413"/>
      <c r="J72" s="413"/>
      <c r="K72" s="413"/>
      <c r="L72" s="413"/>
      <c r="M72" s="413"/>
      <c r="N72" s="413"/>
      <c r="O72" s="24"/>
      <c r="P72" s="372">
        <f t="shared" si="9"/>
        <v>1058927</v>
      </c>
    </row>
    <row r="75" spans="1:16" ht="15" customHeight="1" x14ac:dyDescent="0.25">
      <c r="A75" s="501" t="s">
        <v>198</v>
      </c>
      <c r="B75" s="502"/>
      <c r="C75" s="502"/>
      <c r="D75" s="502"/>
      <c r="E75" s="502"/>
      <c r="F75" s="502"/>
      <c r="G75" s="502"/>
      <c r="H75" s="502"/>
      <c r="I75" s="502"/>
      <c r="J75" s="502"/>
      <c r="K75" s="502"/>
      <c r="L75" s="502"/>
      <c r="M75" s="502"/>
      <c r="N75" s="502"/>
    </row>
    <row r="76" spans="1:16" ht="9" customHeight="1" x14ac:dyDescent="0.25">
      <c r="A76" s="502"/>
      <c r="B76" s="502"/>
      <c r="C76" s="502"/>
      <c r="D76" s="502"/>
      <c r="E76" s="502"/>
      <c r="F76" s="502"/>
      <c r="G76" s="502"/>
      <c r="H76" s="502"/>
      <c r="I76" s="502"/>
      <c r="J76" s="502"/>
      <c r="K76" s="502"/>
      <c r="L76" s="502"/>
      <c r="M76" s="502"/>
      <c r="N76" s="502"/>
    </row>
    <row r="77" spans="1:16" ht="15" customHeight="1" x14ac:dyDescent="0.25">
      <c r="A77" s="501" t="s">
        <v>193</v>
      </c>
      <c r="B77" s="501"/>
      <c r="C77" s="501"/>
      <c r="D77" s="501"/>
      <c r="E77" s="501"/>
      <c r="F77" s="501"/>
      <c r="G77" s="501"/>
      <c r="H77" s="501"/>
      <c r="I77" s="501"/>
      <c r="J77" s="501"/>
      <c r="K77" s="501"/>
      <c r="L77" s="501"/>
      <c r="M77" s="501"/>
      <c r="N77" s="501"/>
    </row>
    <row r="78" spans="1:16" ht="15" customHeight="1" x14ac:dyDescent="0.25">
      <c r="A78" s="504" t="s">
        <v>191</v>
      </c>
      <c r="B78" s="504"/>
      <c r="C78" s="504"/>
      <c r="D78" s="504"/>
      <c r="E78" s="504"/>
      <c r="F78" s="504"/>
      <c r="G78" s="504"/>
      <c r="H78" s="504"/>
      <c r="I78" s="504"/>
      <c r="J78" s="504"/>
      <c r="K78" s="504"/>
      <c r="L78" s="504"/>
      <c r="M78" s="504"/>
      <c r="N78" s="504"/>
    </row>
    <row r="79" spans="1:16" ht="15" customHeight="1" x14ac:dyDescent="0.25">
      <c r="A79" s="505" t="s">
        <v>192</v>
      </c>
      <c r="B79" s="505"/>
      <c r="C79" s="505"/>
      <c r="D79" s="505"/>
      <c r="E79" s="505"/>
      <c r="F79" s="505"/>
      <c r="G79" s="505"/>
      <c r="H79" s="505"/>
      <c r="I79" s="505"/>
      <c r="J79" s="505"/>
      <c r="K79" s="505"/>
      <c r="L79" s="505"/>
      <c r="M79" s="505"/>
      <c r="N79" s="505"/>
    </row>
    <row r="80" spans="1:16" x14ac:dyDescent="0.25">
      <c r="A80" s="505"/>
      <c r="B80" s="505"/>
      <c r="C80" s="505"/>
      <c r="D80" s="505"/>
      <c r="E80" s="505"/>
      <c r="F80" s="505"/>
      <c r="G80" s="505"/>
      <c r="H80" s="505"/>
      <c r="I80" s="505"/>
      <c r="J80" s="505"/>
      <c r="K80" s="505"/>
      <c r="L80" s="505"/>
      <c r="M80" s="505"/>
      <c r="N80" s="505"/>
    </row>
    <row r="81" spans="1:14" x14ac:dyDescent="0.25">
      <c r="A81" s="505" t="s">
        <v>199</v>
      </c>
      <c r="B81" s="505"/>
      <c r="C81" s="505"/>
      <c r="D81" s="505"/>
      <c r="E81" s="505"/>
      <c r="F81" s="505"/>
      <c r="G81" s="505"/>
      <c r="H81" s="505"/>
      <c r="I81" s="505"/>
      <c r="J81" s="505"/>
      <c r="K81" s="505"/>
      <c r="L81" s="505"/>
      <c r="M81" s="505"/>
      <c r="N81" s="505"/>
    </row>
    <row r="82" spans="1:14" x14ac:dyDescent="0.25">
      <c r="A82" s="290"/>
      <c r="B82" s="290"/>
      <c r="C82" s="290"/>
      <c r="D82" s="290"/>
      <c r="E82" s="290"/>
      <c r="F82" s="290"/>
      <c r="G82" s="290"/>
      <c r="H82" s="290"/>
      <c r="I82" s="290"/>
      <c r="J82" s="290"/>
      <c r="K82" s="290"/>
      <c r="L82" s="290"/>
      <c r="M82" s="290"/>
      <c r="N82" s="290"/>
    </row>
    <row r="83" spans="1:14" x14ac:dyDescent="0.25">
      <c r="A83" s="503" t="s">
        <v>283</v>
      </c>
      <c r="B83" s="479"/>
      <c r="C83" s="479"/>
      <c r="D83" s="479"/>
      <c r="E83" s="479"/>
      <c r="F83" s="479"/>
      <c r="G83" s="479"/>
      <c r="H83" s="479"/>
      <c r="I83" s="479"/>
      <c r="J83" s="479"/>
      <c r="K83" s="479"/>
      <c r="L83" s="479"/>
      <c r="M83" s="479"/>
      <c r="N83" s="175"/>
    </row>
    <row r="84" spans="1:14" ht="6.75" customHeight="1" x14ac:dyDescent="0.25"/>
    <row r="86" spans="1:14" ht="4.5" customHeight="1" x14ac:dyDescent="0.25"/>
    <row r="87" spans="1:14" ht="50.25" customHeight="1" x14ac:dyDescent="0.25"/>
    <row r="88" spans="1:14" ht="12.75" customHeight="1" x14ac:dyDescent="0.25"/>
    <row r="89" spans="1:14" ht="4.5" customHeight="1" x14ac:dyDescent="0.25"/>
    <row r="90" spans="1:14" ht="10.5" customHeight="1" x14ac:dyDescent="0.25"/>
    <row r="92" spans="1:14" s="109" customFormat="1" ht="19.5" customHeight="1" x14ac:dyDescent="0.3"/>
    <row r="93" spans="1:14" ht="3" customHeight="1" x14ac:dyDescent="0.25"/>
    <row r="112" ht="5.25" customHeight="1" x14ac:dyDescent="0.25"/>
    <row r="114" ht="4.5" customHeight="1" x14ac:dyDescent="0.25"/>
    <row r="115" ht="49.5" customHeight="1" x14ac:dyDescent="0.25"/>
    <row r="116" ht="15" customHeight="1" x14ac:dyDescent="0.25"/>
    <row r="117" ht="4.5" customHeight="1" x14ac:dyDescent="0.25"/>
    <row r="118" ht="10.5" customHeight="1" x14ac:dyDescent="0.25"/>
    <row r="121" ht="4.5" customHeight="1" x14ac:dyDescent="0.25"/>
    <row r="140" ht="4.5" customHeight="1" x14ac:dyDescent="0.25"/>
    <row r="142" ht="4.5" customHeight="1" x14ac:dyDescent="0.25"/>
    <row r="143" s="175" customFormat="1" ht="39" customHeight="1" x14ac:dyDescent="0.2"/>
    <row r="144" s="175" customFormat="1" ht="3.75" customHeight="1" x14ac:dyDescent="0.2"/>
    <row r="145" ht="10.5" customHeight="1" x14ac:dyDescent="0.25"/>
  </sheetData>
  <mergeCells count="8">
    <mergeCell ref="A1:L1"/>
    <mergeCell ref="A75:N76"/>
    <mergeCell ref="A83:M83"/>
    <mergeCell ref="A78:N78"/>
    <mergeCell ref="A79:N80"/>
    <mergeCell ref="A81:N81"/>
    <mergeCell ref="A77:N77"/>
    <mergeCell ref="C47:F4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6415-2056-4250-B4EF-1EDFE918935A}">
  <dimension ref="A1:K37"/>
  <sheetViews>
    <sheetView workbookViewId="0">
      <selection sqref="A1:K1"/>
    </sheetView>
  </sheetViews>
  <sheetFormatPr defaultRowHeight="14.4" x14ac:dyDescent="0.3"/>
  <cols>
    <col min="2" max="2" width="30.88671875" customWidth="1"/>
    <col min="3" max="3" width="31.33203125" customWidth="1"/>
    <col min="5" max="5" width="29.6640625" customWidth="1"/>
    <col min="6" max="6" width="26.5546875" customWidth="1"/>
  </cols>
  <sheetData>
    <row r="1" spans="1:11" ht="17.399999999999999" x14ac:dyDescent="0.3">
      <c r="A1" s="500" t="s">
        <v>240</v>
      </c>
      <c r="B1" s="500"/>
      <c r="C1" s="500"/>
      <c r="D1" s="500"/>
      <c r="E1" s="500"/>
      <c r="F1" s="500"/>
      <c r="G1" s="500"/>
      <c r="H1" s="500"/>
      <c r="I1" s="500"/>
      <c r="J1" s="500"/>
      <c r="K1" s="500"/>
    </row>
    <row r="3" spans="1:11" ht="44.4" customHeight="1" x14ac:dyDescent="0.3">
      <c r="A3" s="379" t="s">
        <v>2</v>
      </c>
      <c r="B3" s="380" t="s">
        <v>229</v>
      </c>
      <c r="C3" s="380" t="s">
        <v>230</v>
      </c>
      <c r="E3" s="380" t="s">
        <v>231</v>
      </c>
      <c r="F3" s="380" t="s">
        <v>232</v>
      </c>
    </row>
    <row r="4" spans="1:11" x14ac:dyDescent="0.3">
      <c r="A4">
        <v>1991</v>
      </c>
      <c r="B4">
        <v>1284.3</v>
      </c>
      <c r="C4" s="381">
        <f>B4*365000</f>
        <v>468769500</v>
      </c>
      <c r="E4" s="382">
        <v>688.2</v>
      </c>
      <c r="F4" s="381">
        <f>E4*365000</f>
        <v>251193000.00000003</v>
      </c>
    </row>
    <row r="5" spans="1:11" x14ac:dyDescent="0.3">
      <c r="A5">
        <v>1992</v>
      </c>
      <c r="B5">
        <v>1281.2</v>
      </c>
      <c r="C5" s="381">
        <f t="shared" ref="C5:C34" si="0">B5*365000</f>
        <v>467638000</v>
      </c>
      <c r="E5" s="382">
        <v>701.8</v>
      </c>
      <c r="F5" s="381">
        <f t="shared" ref="F5:F34" si="1">E5*365000</f>
        <v>256156999.99999997</v>
      </c>
    </row>
    <row r="6" spans="1:11" x14ac:dyDescent="0.3">
      <c r="A6">
        <v>1993</v>
      </c>
      <c r="B6">
        <v>1250.3</v>
      </c>
      <c r="C6" s="381">
        <f t="shared" si="0"/>
        <v>456359500</v>
      </c>
      <c r="E6" s="382">
        <v>735.4</v>
      </c>
      <c r="F6" s="381">
        <f t="shared" si="1"/>
        <v>268421000</v>
      </c>
    </row>
    <row r="7" spans="1:11" x14ac:dyDescent="0.3">
      <c r="A7">
        <v>1994</v>
      </c>
      <c r="B7">
        <v>1264.4000000000001</v>
      </c>
      <c r="C7" s="381">
        <f t="shared" si="0"/>
        <v>461506000.00000006</v>
      </c>
      <c r="E7" s="382">
        <v>741</v>
      </c>
      <c r="F7" s="381">
        <f t="shared" si="1"/>
        <v>270465000</v>
      </c>
    </row>
    <row r="8" spans="1:11" x14ac:dyDescent="0.3">
      <c r="A8">
        <v>1995</v>
      </c>
      <c r="B8">
        <v>1301.0999999999999</v>
      </c>
      <c r="C8" s="381">
        <f t="shared" si="0"/>
        <v>474901499.99999994</v>
      </c>
      <c r="E8" s="382">
        <v>799.1</v>
      </c>
      <c r="F8" s="381">
        <f t="shared" si="1"/>
        <v>291671500</v>
      </c>
    </row>
    <row r="9" spans="1:11" x14ac:dyDescent="0.3">
      <c r="A9">
        <v>1996</v>
      </c>
      <c r="B9">
        <v>1311.8</v>
      </c>
      <c r="C9" s="381">
        <f t="shared" si="0"/>
        <v>478807000</v>
      </c>
      <c r="E9" s="382">
        <v>809.4</v>
      </c>
      <c r="F9" s="381">
        <f t="shared" si="1"/>
        <v>295431000</v>
      </c>
    </row>
    <row r="10" spans="1:11" x14ac:dyDescent="0.3">
      <c r="A10">
        <v>1997</v>
      </c>
      <c r="B10">
        <v>1367.7</v>
      </c>
      <c r="C10" s="381">
        <f t="shared" si="0"/>
        <v>499210500</v>
      </c>
      <c r="E10" s="382">
        <v>851.3</v>
      </c>
      <c r="F10" s="381">
        <f t="shared" si="1"/>
        <v>310724500</v>
      </c>
    </row>
    <row r="11" spans="1:11" x14ac:dyDescent="0.3">
      <c r="A11">
        <v>1998</v>
      </c>
      <c r="B11">
        <v>1368.2</v>
      </c>
      <c r="C11" s="381">
        <f t="shared" si="0"/>
        <v>499393000</v>
      </c>
      <c r="E11" s="382">
        <v>794.3</v>
      </c>
      <c r="F11" s="381">
        <f t="shared" si="1"/>
        <v>289919500</v>
      </c>
    </row>
    <row r="12" spans="1:11" x14ac:dyDescent="0.3">
      <c r="A12">
        <v>1999</v>
      </c>
      <c r="B12">
        <v>1443.6</v>
      </c>
      <c r="C12" s="381">
        <f t="shared" si="0"/>
        <v>526913999.99999994</v>
      </c>
      <c r="E12" s="382">
        <v>861.6</v>
      </c>
      <c r="F12" s="381">
        <f t="shared" si="1"/>
        <v>314484000</v>
      </c>
    </row>
    <row r="13" spans="1:11" x14ac:dyDescent="0.3">
      <c r="A13">
        <v>2000</v>
      </c>
      <c r="B13">
        <v>1375.4</v>
      </c>
      <c r="C13" s="381">
        <f t="shared" si="0"/>
        <v>502021000.00000006</v>
      </c>
      <c r="E13" s="382">
        <v>860.5</v>
      </c>
      <c r="F13" s="381">
        <f t="shared" si="1"/>
        <v>314082500</v>
      </c>
    </row>
    <row r="14" spans="1:11" x14ac:dyDescent="0.3">
      <c r="A14">
        <v>2001</v>
      </c>
      <c r="B14">
        <v>1380.3</v>
      </c>
      <c r="C14" s="381">
        <f t="shared" si="0"/>
        <v>503809500</v>
      </c>
      <c r="E14" s="382">
        <v>898</v>
      </c>
      <c r="F14" s="381">
        <f t="shared" si="1"/>
        <v>327770000</v>
      </c>
    </row>
    <row r="15" spans="1:11" x14ac:dyDescent="0.3">
      <c r="A15">
        <v>2002</v>
      </c>
      <c r="B15">
        <v>1317.4</v>
      </c>
      <c r="C15" s="381">
        <f t="shared" si="0"/>
        <v>480851000.00000006</v>
      </c>
      <c r="E15" s="382">
        <v>846.7</v>
      </c>
      <c r="F15" s="381">
        <f t="shared" si="1"/>
        <v>309045500</v>
      </c>
    </row>
    <row r="16" spans="1:11" x14ac:dyDescent="0.3">
      <c r="A16">
        <v>2003</v>
      </c>
      <c r="B16">
        <v>1125.8</v>
      </c>
      <c r="C16" s="381">
        <f t="shared" si="0"/>
        <v>410917000</v>
      </c>
      <c r="E16" s="382">
        <v>835.3</v>
      </c>
      <c r="F16" s="381">
        <f t="shared" si="1"/>
        <v>304884500</v>
      </c>
    </row>
    <row r="17" spans="1:6" x14ac:dyDescent="0.3">
      <c r="A17">
        <v>2004</v>
      </c>
      <c r="B17">
        <v>1378.7</v>
      </c>
      <c r="C17" s="381">
        <f t="shared" si="0"/>
        <v>503225500</v>
      </c>
      <c r="E17" s="382">
        <v>966.2</v>
      </c>
      <c r="F17" s="381">
        <f t="shared" si="1"/>
        <v>352663000</v>
      </c>
    </row>
    <row r="18" spans="1:6" x14ac:dyDescent="0.3">
      <c r="A18">
        <v>2005</v>
      </c>
      <c r="B18">
        <v>1394.6</v>
      </c>
      <c r="C18" s="381">
        <f t="shared" si="0"/>
        <v>509028999.99999994</v>
      </c>
      <c r="E18" s="382">
        <v>1102.9000000000001</v>
      </c>
      <c r="F18" s="381">
        <f t="shared" si="1"/>
        <v>402558500.00000006</v>
      </c>
    </row>
    <row r="19" spans="1:6" x14ac:dyDescent="0.3">
      <c r="A19">
        <v>2006</v>
      </c>
      <c r="B19">
        <v>1798.4</v>
      </c>
      <c r="C19" s="381">
        <f t="shared" si="0"/>
        <v>656416000</v>
      </c>
      <c r="E19" s="382">
        <v>1495.4</v>
      </c>
      <c r="F19" s="381">
        <f t="shared" si="1"/>
        <v>545821000</v>
      </c>
    </row>
    <row r="20" spans="1:6" x14ac:dyDescent="0.3">
      <c r="A20">
        <v>2007</v>
      </c>
      <c r="B20">
        <v>1789.8</v>
      </c>
      <c r="C20" s="381">
        <f t="shared" si="0"/>
        <v>653277000</v>
      </c>
      <c r="E20" s="382">
        <v>1543.3</v>
      </c>
      <c r="F20" s="381">
        <f t="shared" si="1"/>
        <v>563304500</v>
      </c>
    </row>
    <row r="21" spans="1:6" x14ac:dyDescent="0.3">
      <c r="A21">
        <v>2008</v>
      </c>
      <c r="B21">
        <v>1714.2</v>
      </c>
      <c r="C21" s="381">
        <f t="shared" si="0"/>
        <v>625683000</v>
      </c>
      <c r="E21" s="382">
        <v>1565</v>
      </c>
      <c r="F21" s="381">
        <f t="shared" si="1"/>
        <v>571225000</v>
      </c>
    </row>
    <row r="22" spans="1:6" x14ac:dyDescent="0.3">
      <c r="A22">
        <v>2009</v>
      </c>
      <c r="B22">
        <v>1766.9</v>
      </c>
      <c r="C22" s="381">
        <f t="shared" si="0"/>
        <v>644918500</v>
      </c>
      <c r="E22" s="382">
        <v>1375.3</v>
      </c>
      <c r="F22" s="381">
        <f t="shared" si="1"/>
        <v>501984500</v>
      </c>
    </row>
    <row r="23" spans="1:6" x14ac:dyDescent="0.3">
      <c r="A23">
        <v>2010</v>
      </c>
      <c r="B23">
        <v>1776.2</v>
      </c>
      <c r="C23" s="381">
        <f t="shared" si="0"/>
        <v>648313000</v>
      </c>
      <c r="E23" s="382">
        <v>1505.5</v>
      </c>
      <c r="F23" s="381">
        <f t="shared" si="1"/>
        <v>549507500</v>
      </c>
    </row>
    <row r="24" spans="1:6" x14ac:dyDescent="0.3">
      <c r="A24">
        <v>2011</v>
      </c>
      <c r="B24">
        <v>1759.1</v>
      </c>
      <c r="C24" s="381">
        <f t="shared" si="0"/>
        <v>642071500</v>
      </c>
      <c r="E24" s="382">
        <v>1712</v>
      </c>
      <c r="F24" s="381">
        <f t="shared" si="1"/>
        <v>624880000</v>
      </c>
    </row>
    <row r="25" spans="1:6" x14ac:dyDescent="0.3">
      <c r="A25">
        <v>2012</v>
      </c>
      <c r="B25">
        <v>1820.3</v>
      </c>
      <c r="C25" s="381">
        <f t="shared" si="0"/>
        <v>664409500</v>
      </c>
      <c r="E25" s="382">
        <v>1749.7</v>
      </c>
      <c r="F25" s="381">
        <f t="shared" si="1"/>
        <v>638640500</v>
      </c>
    </row>
    <row r="26" spans="1:6" x14ac:dyDescent="0.3">
      <c r="A26">
        <v>2013</v>
      </c>
      <c r="B26">
        <v>1864.4</v>
      </c>
      <c r="C26" s="381">
        <f t="shared" si="0"/>
        <v>680506000</v>
      </c>
      <c r="E26" s="382">
        <v>1799.5</v>
      </c>
      <c r="F26" s="381">
        <f t="shared" si="1"/>
        <v>656817500</v>
      </c>
    </row>
    <row r="27" spans="1:6" x14ac:dyDescent="0.3">
      <c r="A27">
        <v>2014</v>
      </c>
      <c r="B27">
        <v>1896.6</v>
      </c>
      <c r="C27" s="381">
        <f t="shared" si="0"/>
        <v>692259000</v>
      </c>
      <c r="E27" s="382">
        <v>1690.8</v>
      </c>
      <c r="F27" s="381">
        <f t="shared" si="1"/>
        <v>617142000</v>
      </c>
    </row>
    <row r="28" spans="1:6" x14ac:dyDescent="0.3">
      <c r="A28">
        <v>2015</v>
      </c>
      <c r="B28">
        <v>2017</v>
      </c>
      <c r="C28" s="381">
        <f t="shared" si="0"/>
        <v>736205000</v>
      </c>
      <c r="E28" s="382">
        <v>1672</v>
      </c>
      <c r="F28" s="381">
        <f t="shared" si="1"/>
        <v>610280000</v>
      </c>
    </row>
    <row r="29" spans="1:6" x14ac:dyDescent="0.3">
      <c r="A29">
        <v>2016</v>
      </c>
      <c r="B29">
        <v>2017.5</v>
      </c>
      <c r="C29" s="381">
        <f t="shared" si="0"/>
        <v>736387500</v>
      </c>
      <c r="E29" s="382">
        <v>1690.2</v>
      </c>
      <c r="F29" s="381">
        <f t="shared" si="1"/>
        <v>616923000</v>
      </c>
    </row>
    <row r="30" spans="1:6" x14ac:dyDescent="0.3">
      <c r="A30">
        <v>2017</v>
      </c>
      <c r="B30">
        <v>2038.7</v>
      </c>
      <c r="C30" s="381">
        <f t="shared" si="0"/>
        <v>744125500</v>
      </c>
      <c r="E30" s="382">
        <v>1779.9</v>
      </c>
      <c r="F30" s="381">
        <f t="shared" si="1"/>
        <v>649663500</v>
      </c>
    </row>
    <row r="31" spans="1:6" x14ac:dyDescent="0.3">
      <c r="A31">
        <v>2018</v>
      </c>
      <c r="B31">
        <v>2045.5</v>
      </c>
      <c r="C31" s="381">
        <f t="shared" si="0"/>
        <v>746607500</v>
      </c>
      <c r="E31" s="382">
        <v>1805</v>
      </c>
      <c r="F31" s="381">
        <f t="shared" si="1"/>
        <v>658825000</v>
      </c>
    </row>
    <row r="32" spans="1:6" x14ac:dyDescent="0.3">
      <c r="A32">
        <v>2019</v>
      </c>
      <c r="B32">
        <v>1983.7</v>
      </c>
      <c r="C32" s="381">
        <f t="shared" si="0"/>
        <v>724050500</v>
      </c>
      <c r="E32" s="382">
        <v>1702.9</v>
      </c>
      <c r="F32" s="381">
        <f t="shared" si="1"/>
        <v>621558500</v>
      </c>
    </row>
    <row r="33" spans="1:6" x14ac:dyDescent="0.3">
      <c r="A33">
        <v>2020</v>
      </c>
      <c r="B33">
        <v>1882.4</v>
      </c>
      <c r="C33" s="381">
        <f t="shared" si="0"/>
        <v>687076000</v>
      </c>
      <c r="E33" s="382">
        <v>1653.2</v>
      </c>
      <c r="F33" s="381">
        <f t="shared" si="1"/>
        <v>603418000</v>
      </c>
    </row>
    <row r="34" spans="1:6" x14ac:dyDescent="0.3">
      <c r="A34">
        <v>2021</v>
      </c>
      <c r="B34">
        <v>2112</v>
      </c>
      <c r="C34" s="381">
        <f t="shared" si="0"/>
        <v>770880000</v>
      </c>
      <c r="E34" s="382">
        <v>1776.1</v>
      </c>
      <c r="F34" s="381">
        <f t="shared" si="1"/>
        <v>648276500</v>
      </c>
    </row>
    <row r="35" spans="1:6" x14ac:dyDescent="0.3">
      <c r="C35" s="381"/>
      <c r="E35" s="382"/>
      <c r="F35" s="381"/>
    </row>
    <row r="36" spans="1:6" x14ac:dyDescent="0.3">
      <c r="A36" t="s">
        <v>238</v>
      </c>
    </row>
    <row r="37" spans="1:6" x14ac:dyDescent="0.3">
      <c r="A37" t="s">
        <v>237</v>
      </c>
    </row>
  </sheetData>
  <mergeCells count="1">
    <mergeCell ref="A1:K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P1</vt:lpstr>
      <vt:lpstr>Table P2</vt:lpstr>
      <vt:lpstr>Table P3</vt:lpstr>
      <vt:lpstr>Table P4</vt:lpstr>
      <vt:lpstr>Table P5</vt:lpstr>
      <vt:lpstr>Table P6</vt:lpstr>
      <vt:lpstr>Table P7</vt:lpstr>
      <vt:lpstr>Table P8</vt:lpstr>
      <vt:lpstr>Table P9a</vt:lpstr>
      <vt:lpstr>Table P9b</vt:lpstr>
      <vt:lpstr>Table P10</vt:lpstr>
      <vt:lpstr>Table P11</vt:lpstr>
      <vt:lpstr>Table P12</vt:lpstr>
      <vt:lpstr>Table P13</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2013-02-05T20:23:59Z</dcterms:created>
  <dcterms:modified xsi:type="dcterms:W3CDTF">2025-02-06T15:59:02Z</dcterms:modified>
</cp:coreProperties>
</file>