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omments1.xml" ContentType="application/vnd.openxmlformats-officedocument.spreadsheetml.comments+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G:\EN\5_Energy_Planning_Analysis\Energy-Statistics\2023\"/>
    </mc:Choice>
  </mc:AlternateContent>
  <xr:revisionPtr revIDLastSave="0" documentId="13_ncr:1_{11F03FB9-4448-4161-8BDA-32B2E80F4C57}" xr6:coauthVersionLast="47" xr6:coauthVersionMax="47" xr10:uidLastSave="{00000000-0000-0000-0000-000000000000}"/>
  <bookViews>
    <workbookView xWindow="-28920" yWindow="-120" windowWidth="29040" windowHeight="15840" xr2:uid="{00000000-000D-0000-FFFF-FFFF00000000}"/>
  </bookViews>
  <sheets>
    <sheet name="Table P1" sheetId="1" r:id="rId1"/>
    <sheet name="Table P2" sheetId="2" r:id="rId2"/>
    <sheet name="Table P3" sheetId="3" r:id="rId3"/>
    <sheet name="Table P4" sheetId="4" r:id="rId4"/>
    <sheet name="Table P5" sheetId="5" r:id="rId5"/>
    <sheet name="Table P6" sheetId="6" r:id="rId6"/>
    <sheet name="Table P7" sheetId="10" r:id="rId7"/>
    <sheet name="Table P8" sheetId="11" r:id="rId8"/>
    <sheet name="Table P8b" sheetId="16" r:id="rId9"/>
    <sheet name="Table P9" sheetId="12" r:id="rId10"/>
    <sheet name="Table P10" sheetId="13" r:id="rId11"/>
    <sheet name="Table P11" sheetId="14" r:id="rId12"/>
    <sheet name="Table P12" sheetId="15" r:id="rId13"/>
    <sheet name="Table P13" sheetId="17" r:id="rId14"/>
  </sheets>
  <externalReferences>
    <externalReference r:id="rId1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5" l="1"/>
  <c r="H4" i="5"/>
  <c r="H3" i="5"/>
  <c r="F5" i="5"/>
  <c r="F4" i="5"/>
  <c r="F3" i="5"/>
  <c r="D5" i="5"/>
  <c r="D4" i="5"/>
  <c r="D3" i="5"/>
  <c r="B5" i="5"/>
  <c r="B4" i="5"/>
  <c r="B3" i="5"/>
  <c r="P64" i="12" l="1"/>
  <c r="P63" i="12"/>
  <c r="P62" i="12"/>
  <c r="P61" i="12"/>
  <c r="P60" i="12"/>
  <c r="P59" i="12"/>
  <c r="P58" i="12"/>
  <c r="P57" i="12"/>
  <c r="P53" i="12"/>
  <c r="P52" i="12"/>
  <c r="P51" i="12"/>
  <c r="P50" i="12"/>
  <c r="P49" i="12"/>
  <c r="P48" i="12"/>
  <c r="P47" i="12"/>
  <c r="P46" i="12"/>
  <c r="P40" i="12"/>
  <c r="P39" i="12"/>
  <c r="P38" i="12"/>
  <c r="P37" i="12"/>
  <c r="P36" i="12"/>
  <c r="P35" i="12"/>
  <c r="P34" i="12"/>
  <c r="P33" i="12"/>
  <c r="P27" i="12"/>
  <c r="P26" i="12"/>
  <c r="P25" i="12"/>
  <c r="P24" i="12"/>
  <c r="P23" i="12"/>
  <c r="P22" i="12"/>
  <c r="P21" i="12"/>
  <c r="P20" i="12"/>
  <c r="P15" i="12"/>
  <c r="P14" i="12"/>
  <c r="P13" i="12"/>
  <c r="P12" i="12"/>
  <c r="P11" i="12"/>
  <c r="P10" i="12"/>
  <c r="P9" i="12"/>
  <c r="P8" i="12"/>
  <c r="C57" i="14" l="1"/>
  <c r="H57" i="14"/>
  <c r="H11" i="5" l="1"/>
  <c r="G10" i="5"/>
  <c r="G9" i="5"/>
  <c r="G8" i="5"/>
  <c r="F11" i="5"/>
  <c r="E10" i="5"/>
  <c r="E9" i="5"/>
  <c r="E8" i="5"/>
  <c r="D11" i="5"/>
  <c r="C10" i="5"/>
  <c r="C9" i="5"/>
  <c r="C8" i="5"/>
  <c r="B11" i="5"/>
  <c r="I9" i="5"/>
  <c r="I8" i="5"/>
  <c r="M38" i="13" l="1"/>
  <c r="L38" i="13"/>
  <c r="K38" i="13"/>
  <c r="J38" i="13"/>
  <c r="I38" i="13"/>
  <c r="H38" i="13"/>
  <c r="G38" i="13"/>
  <c r="M39" i="13"/>
  <c r="L39" i="13"/>
  <c r="K39" i="13"/>
  <c r="J39" i="13"/>
  <c r="I39" i="13"/>
  <c r="H39" i="13"/>
  <c r="G39" i="13"/>
  <c r="F39" i="13"/>
  <c r="E39" i="13"/>
  <c r="D39" i="13"/>
  <c r="C39" i="13"/>
  <c r="B39" i="13"/>
  <c r="F38" i="13"/>
  <c r="E38" i="13"/>
  <c r="D38" i="13"/>
  <c r="B38" i="13"/>
  <c r="C38" i="13"/>
  <c r="D65" i="11"/>
  <c r="H16" i="5" l="1"/>
  <c r="J15" i="5"/>
  <c r="J14" i="5"/>
  <c r="J16" i="5" s="1"/>
  <c r="K13" i="5" s="1"/>
  <c r="J13" i="5"/>
  <c r="G15" i="5"/>
  <c r="G14" i="5"/>
  <c r="G13" i="5"/>
  <c r="E16" i="5"/>
  <c r="E15" i="5"/>
  <c r="E14" i="5"/>
  <c r="E13" i="5"/>
  <c r="C15" i="5"/>
  <c r="C13" i="5"/>
  <c r="C14" i="5"/>
  <c r="C67" i="4"/>
  <c r="E67" i="4"/>
  <c r="G67" i="4"/>
  <c r="J4" i="5" l="1"/>
  <c r="J5" i="5"/>
  <c r="J3" i="5"/>
  <c r="K15" i="5"/>
  <c r="K14" i="5"/>
  <c r="D64" i="11"/>
  <c r="H22" i="5"/>
  <c r="F22" i="5"/>
  <c r="D22" i="5"/>
  <c r="B22" i="5"/>
  <c r="J21" i="5"/>
  <c r="J20" i="5"/>
  <c r="J19" i="5"/>
  <c r="F10" i="15"/>
  <c r="H6" i="5" l="1"/>
  <c r="D6" i="5"/>
  <c r="B6" i="5"/>
  <c r="F6" i="5"/>
  <c r="J22" i="5"/>
  <c r="K20" i="5" s="1"/>
  <c r="I3" i="5" l="1"/>
  <c r="I4" i="5"/>
  <c r="K19" i="5"/>
  <c r="K21" i="5"/>
  <c r="D63" i="11"/>
  <c r="G63" i="11" s="1"/>
  <c r="J28" i="5"/>
  <c r="J27" i="5"/>
  <c r="J26" i="5"/>
  <c r="H29" i="5"/>
  <c r="F29" i="5"/>
  <c r="D29" i="5"/>
  <c r="B29" i="5"/>
  <c r="E28" i="5" l="1"/>
  <c r="E20" i="5"/>
  <c r="G21" i="5"/>
  <c r="G19" i="5"/>
  <c r="E21" i="5"/>
  <c r="E19" i="5"/>
  <c r="G20" i="5"/>
  <c r="E27" i="5"/>
  <c r="C26" i="5"/>
  <c r="C20" i="5"/>
  <c r="C21" i="5"/>
  <c r="C19" i="5"/>
  <c r="E26" i="5"/>
  <c r="G27" i="5"/>
  <c r="G28" i="5"/>
  <c r="G26" i="5"/>
  <c r="J29" i="5"/>
  <c r="K28" i="5" s="1"/>
  <c r="C28" i="5"/>
  <c r="C27" i="5"/>
  <c r="D9" i="15"/>
  <c r="C9" i="15"/>
  <c r="B9" i="15"/>
  <c r="H8" i="15"/>
  <c r="G8" i="15"/>
  <c r="F8" i="15"/>
  <c r="J141" i="15"/>
  <c r="J142" i="15" s="1"/>
  <c r="J143" i="15" s="1"/>
  <c r="J144" i="15" s="1"/>
  <c r="J145" i="15" s="1"/>
  <c r="J146" i="15" s="1"/>
  <c r="J147" i="15" s="1"/>
  <c r="J148" i="15" s="1"/>
  <c r="J149" i="15" s="1"/>
  <c r="J150" i="15" s="1"/>
  <c r="J151" i="15" s="1"/>
  <c r="J152" i="15" s="1"/>
  <c r="J153" i="15" s="1"/>
  <c r="J154" i="15" s="1"/>
  <c r="J155" i="15" s="1"/>
  <c r="J156" i="15" s="1"/>
  <c r="J157" i="15" s="1"/>
  <c r="J158" i="15" s="1"/>
  <c r="J159" i="15" s="1"/>
  <c r="J160" i="15" s="1"/>
  <c r="J161" i="15" s="1"/>
  <c r="J162" i="15" s="1"/>
  <c r="J163" i="15" s="1"/>
  <c r="J164" i="15" s="1"/>
  <c r="J165" i="15" s="1"/>
  <c r="K26" i="5" l="1"/>
  <c r="K27" i="5"/>
  <c r="F35" i="5"/>
  <c r="J32" i="5"/>
  <c r="J33" i="5"/>
  <c r="J34" i="5"/>
  <c r="J40" i="5"/>
  <c r="H35" i="5"/>
  <c r="D35" i="5"/>
  <c r="B35" i="5"/>
  <c r="J64" i="4"/>
  <c r="H62" i="2"/>
  <c r="H61" i="2"/>
  <c r="H60" i="2"/>
  <c r="C32" i="5" l="1"/>
  <c r="E34" i="5"/>
  <c r="I34" i="5"/>
  <c r="G33" i="5"/>
  <c r="G34" i="5"/>
  <c r="G32" i="5"/>
  <c r="E32" i="5"/>
  <c r="E33" i="5"/>
  <c r="C33" i="5"/>
  <c r="C34" i="5"/>
  <c r="J35" i="5"/>
  <c r="K34" i="5" l="1"/>
  <c r="K33" i="5"/>
  <c r="K32" i="5"/>
  <c r="J39" i="5" l="1"/>
  <c r="J38" i="5"/>
  <c r="H41" i="5"/>
  <c r="F41" i="5"/>
  <c r="G39" i="5" s="1"/>
  <c r="D41" i="5"/>
  <c r="E40" i="5" s="1"/>
  <c r="B41" i="5"/>
  <c r="C38" i="5" s="1"/>
  <c r="C39" i="5" l="1"/>
  <c r="C40" i="5"/>
  <c r="J41" i="5"/>
  <c r="K40" i="5" s="1"/>
  <c r="I40" i="5"/>
  <c r="G40" i="5"/>
  <c r="E38" i="5"/>
  <c r="E39" i="5"/>
  <c r="H59" i="2"/>
  <c r="H58" i="2"/>
  <c r="H57" i="2"/>
  <c r="K38" i="5" l="1"/>
  <c r="K39" i="5"/>
  <c r="J46" i="5"/>
  <c r="J45" i="5"/>
  <c r="J44" i="5"/>
  <c r="F47" i="5"/>
  <c r="H47" i="5"/>
  <c r="D47" i="5"/>
  <c r="E46" i="5" s="1"/>
  <c r="B47" i="5"/>
  <c r="C44" i="5" s="1"/>
  <c r="E45" i="5" l="1"/>
  <c r="G45" i="5"/>
  <c r="J47" i="5"/>
  <c r="K44" i="5" s="1"/>
  <c r="C45" i="5"/>
  <c r="E44" i="5"/>
  <c r="C46" i="5"/>
  <c r="I46" i="5"/>
  <c r="G46" i="5"/>
  <c r="K46" i="5" l="1"/>
  <c r="K45" i="5"/>
  <c r="J52" i="5"/>
  <c r="J51" i="5"/>
  <c r="J50" i="5"/>
  <c r="H53" i="5"/>
  <c r="F53" i="5"/>
  <c r="D53" i="5"/>
  <c r="B53" i="5"/>
  <c r="J6" i="5" l="1"/>
  <c r="G52" i="5"/>
  <c r="I52" i="5"/>
  <c r="C51" i="5"/>
  <c r="E52" i="5"/>
  <c r="J53" i="5"/>
  <c r="C52" i="5"/>
  <c r="G51" i="5"/>
  <c r="C50" i="5"/>
  <c r="E50" i="5"/>
  <c r="E51" i="5"/>
  <c r="K52" i="5" l="1"/>
  <c r="K51" i="5"/>
  <c r="K50" i="5"/>
  <c r="B59" i="5"/>
  <c r="C3" i="5" s="1"/>
  <c r="J56" i="5"/>
  <c r="H59" i="5"/>
  <c r="F59" i="5"/>
  <c r="D59" i="5"/>
  <c r="J58" i="5"/>
  <c r="J57" i="5"/>
  <c r="G4" i="5" l="1"/>
  <c r="G3" i="5"/>
  <c r="I6" i="5"/>
  <c r="G5" i="5"/>
  <c r="E56" i="5"/>
  <c r="E3" i="5"/>
  <c r="E57" i="5"/>
  <c r="C58" i="5"/>
  <c r="G58" i="5"/>
  <c r="E58" i="5"/>
  <c r="C57" i="5"/>
  <c r="G57" i="5"/>
  <c r="C56" i="5"/>
  <c r="J59" i="5"/>
  <c r="K56" i="5" l="1"/>
  <c r="K58" i="5"/>
  <c r="K57" i="5"/>
  <c r="D65" i="5" l="1"/>
  <c r="F65" i="5"/>
  <c r="H65" i="5"/>
  <c r="J64" i="5"/>
  <c r="J63" i="5"/>
  <c r="J62" i="5"/>
  <c r="B65" i="5"/>
  <c r="E64" i="5" l="1"/>
  <c r="E62" i="5"/>
  <c r="C63" i="5"/>
  <c r="J65" i="5"/>
  <c r="K64" i="5" s="1"/>
  <c r="G64" i="5"/>
  <c r="C64" i="5"/>
  <c r="E63" i="5"/>
  <c r="C62" i="5"/>
  <c r="G63" i="5"/>
  <c r="K62" i="5" l="1"/>
  <c r="K63" i="5"/>
  <c r="K6" i="5"/>
  <c r="K3" i="5"/>
  <c r="K5" i="5"/>
  <c r="K4" i="5"/>
  <c r="I108" i="5"/>
  <c r="G108" i="5"/>
  <c r="E108" i="5"/>
  <c r="C108" i="5"/>
  <c r="I107" i="5"/>
  <c r="G107" i="5"/>
  <c r="E107" i="5"/>
  <c r="C107" i="5"/>
  <c r="G106" i="5"/>
  <c r="E106" i="5"/>
  <c r="C106" i="5"/>
  <c r="I105" i="5"/>
  <c r="E105" i="5"/>
  <c r="C105" i="5"/>
  <c r="I102" i="5"/>
  <c r="G102" i="5"/>
  <c r="E102" i="5"/>
  <c r="C102" i="5"/>
  <c r="I101" i="5"/>
  <c r="G101" i="5"/>
  <c r="E101" i="5"/>
  <c r="C101" i="5"/>
  <c r="G100" i="5"/>
  <c r="E100" i="5"/>
  <c r="C100" i="5"/>
  <c r="I99" i="5"/>
  <c r="E99" i="5"/>
  <c r="C99" i="5"/>
  <c r="I96" i="5"/>
  <c r="G96" i="5"/>
  <c r="E96" i="5"/>
  <c r="C96" i="5"/>
  <c r="I95" i="5"/>
  <c r="G95" i="5"/>
  <c r="E95" i="5"/>
  <c r="C95" i="5"/>
  <c r="G94" i="5"/>
  <c r="E94" i="5"/>
  <c r="C94" i="5"/>
  <c r="E93" i="5"/>
  <c r="C93" i="5"/>
  <c r="G6" i="5"/>
  <c r="E6" i="5"/>
  <c r="C6" i="5"/>
  <c r="I5" i="5"/>
  <c r="E5" i="5"/>
  <c r="C5" i="5"/>
  <c r="E4" i="5"/>
  <c r="C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Blend, Jeffrey</author>
  </authors>
  <commentList>
    <comment ref="M66" authorId="0" shapeId="0" xr:uid="{00000000-0006-0000-0500-000001000000}">
      <text>
        <r>
          <rPr>
            <b/>
            <sz val="9"/>
            <color indexed="81"/>
            <rFont val="Tahoma"/>
            <family val="2"/>
          </rPr>
          <t>Blend, Jeffrey:</t>
        </r>
        <r>
          <rPr>
            <sz val="9"/>
            <color indexed="81"/>
            <rFont val="Tahoma"/>
            <family val="2"/>
          </rPr>
          <t xml:space="preserve">
Delete table?</t>
        </r>
      </text>
    </comment>
  </commentList>
</comments>
</file>

<file path=xl/sharedStrings.xml><?xml version="1.0" encoding="utf-8"?>
<sst xmlns="http://schemas.openxmlformats.org/spreadsheetml/2006/main" count="851" uniqueCount="337">
  <si>
    <t>Average Daily Production per Well (barrels)</t>
  </si>
  <si>
    <t>Oil Production by Region (barrels)</t>
  </si>
  <si>
    <t>Year</t>
  </si>
  <si>
    <t>North</t>
  </si>
  <si>
    <t>Central</t>
  </si>
  <si>
    <t>South
Central</t>
  </si>
  <si>
    <t>Northeastern</t>
  </si>
  <si>
    <t>Southeastern</t>
  </si>
  <si>
    <t>STATE
AVERAGE</t>
  </si>
  <si>
    <t>TOTAL</t>
  </si>
  <si>
    <r>
      <t>DNRC Statistics</t>
    </r>
    <r>
      <rPr>
        <sz val="9"/>
        <rFont val="Arial"/>
        <family val="2"/>
      </rPr>
      <t/>
    </r>
  </si>
  <si>
    <t>Crude Oil
Production
(Mbbls)</t>
  </si>
  <si>
    <t>Average
Wellhead
Price
($/bbl)</t>
  </si>
  <si>
    <t>Gross Value
of
Production
(million $)</t>
  </si>
  <si>
    <t>DoR Statistics</t>
  </si>
  <si>
    <r>
      <t>1992</t>
    </r>
    <r>
      <rPr>
        <vertAlign val="superscript"/>
        <sz val="10"/>
        <rFont val="Arial"/>
        <family val="2"/>
      </rPr>
      <t>2</t>
    </r>
  </si>
  <si>
    <r>
      <t>Fiscal Year</t>
    </r>
    <r>
      <rPr>
        <b/>
        <vertAlign val="superscript"/>
        <sz val="10"/>
        <rFont val="Arial"/>
        <family val="2"/>
      </rPr>
      <t>3</t>
    </r>
  </si>
  <si>
    <r>
      <t>1993</t>
    </r>
    <r>
      <rPr>
        <vertAlign val="superscript"/>
        <sz val="10"/>
        <rFont val="Arial"/>
        <family val="2"/>
      </rPr>
      <t>2</t>
    </r>
  </si>
  <si>
    <r>
      <t>1994</t>
    </r>
    <r>
      <rPr>
        <vertAlign val="superscript"/>
        <sz val="10"/>
        <rFont val="Arial"/>
        <family val="2"/>
      </rPr>
      <t>2</t>
    </r>
  </si>
  <si>
    <t>FY1995</t>
  </si>
  <si>
    <r>
      <t>1995</t>
    </r>
    <r>
      <rPr>
        <vertAlign val="superscript"/>
        <sz val="10"/>
        <rFont val="Arial"/>
        <family val="2"/>
      </rPr>
      <t>2</t>
    </r>
  </si>
  <si>
    <t>FY1996</t>
  </si>
  <si>
    <r>
      <t>1996</t>
    </r>
    <r>
      <rPr>
        <vertAlign val="superscript"/>
        <sz val="10"/>
        <rFont val="Arial"/>
        <family val="2"/>
      </rPr>
      <t>2</t>
    </r>
  </si>
  <si>
    <t>FY1997</t>
  </si>
  <si>
    <r>
      <t>1997</t>
    </r>
    <r>
      <rPr>
        <vertAlign val="superscript"/>
        <sz val="10"/>
        <rFont val="Arial"/>
        <family val="2"/>
      </rPr>
      <t>2</t>
    </r>
  </si>
  <si>
    <t>FY1998</t>
  </si>
  <si>
    <t>FY1999</t>
  </si>
  <si>
    <t>FY2000</t>
  </si>
  <si>
    <t>FY2001</t>
  </si>
  <si>
    <t>FY2002</t>
  </si>
  <si>
    <t>FY2003</t>
  </si>
  <si>
    <t>FY2004</t>
  </si>
  <si>
    <t>FY2005</t>
  </si>
  <si>
    <t>FY2006</t>
  </si>
  <si>
    <t>FY2007</t>
  </si>
  <si>
    <t>FY2008</t>
  </si>
  <si>
    <t>FY2009</t>
  </si>
  <si>
    <t>FY2010</t>
  </si>
  <si>
    <t>FY2011</t>
  </si>
  <si>
    <t>FY2012</t>
  </si>
  <si>
    <t>Average wellhead prices were computed by dividing the gross value of production by the number of barrels extracted.</t>
  </si>
  <si>
    <t>State fiscal years start July 1. They are numbered according to the calendar year in which they end. Thus, FY2001 began July 1, 2000 and ended June 30, 2001. Information from earlier years could not be retrieved from DoR's computer system.</t>
  </si>
  <si>
    <t>Number of Producing Oil Wells</t>
  </si>
  <si>
    <t>Number of Wells Completed</t>
  </si>
  <si>
    <t>Development</t>
  </si>
  <si>
    <t>Exploratory</t>
  </si>
  <si>
    <t>Dry</t>
  </si>
  <si>
    <t>Service</t>
  </si>
  <si>
    <t>Sub-</t>
  </si>
  <si>
    <t>Oil</t>
  </si>
  <si>
    <t>Gas</t>
  </si>
  <si>
    <t>Holes</t>
  </si>
  <si>
    <t>Wells</t>
  </si>
  <si>
    <t>Total</t>
  </si>
  <si>
    <r>
      <t>T.A.</t>
    </r>
    <r>
      <rPr>
        <b/>
        <vertAlign val="superscript"/>
        <sz val="10"/>
        <rFont val="Arial"/>
        <family val="2"/>
      </rPr>
      <t>1</t>
    </r>
  </si>
  <si>
    <r>
      <t>CBM</t>
    </r>
    <r>
      <rPr>
        <b/>
        <vertAlign val="superscript"/>
        <sz val="10"/>
        <rFont val="Arial"/>
        <family val="2"/>
      </rPr>
      <t>2</t>
    </r>
  </si>
  <si>
    <t>Storage</t>
  </si>
  <si>
    <r>
      <t>EOR</t>
    </r>
    <r>
      <rPr>
        <b/>
        <vertAlign val="superscript"/>
        <sz val="10"/>
        <rFont val="Arial"/>
        <family val="2"/>
      </rPr>
      <t>3</t>
    </r>
    <r>
      <rPr>
        <b/>
        <sz val="10"/>
        <rFont val="Arial"/>
        <family val="2"/>
      </rPr>
      <t xml:space="preserve"> Injection</t>
    </r>
  </si>
  <si>
    <t>Disposal</t>
  </si>
  <si>
    <t>Other</t>
  </si>
  <si>
    <r>
      <t>1</t>
    </r>
    <r>
      <rPr>
        <sz val="9"/>
        <rFont val="Arial"/>
        <family val="2"/>
      </rPr>
      <t xml:space="preserve"> T.A. - Temporarily abandoned.</t>
    </r>
  </si>
  <si>
    <r>
      <t>2</t>
    </r>
    <r>
      <rPr>
        <sz val="9"/>
        <rFont val="Arial"/>
        <family val="2"/>
      </rPr>
      <t xml:space="preserve"> CBM - Coal bed methane</t>
    </r>
  </si>
  <si>
    <r>
      <t>3</t>
    </r>
    <r>
      <rPr>
        <sz val="9"/>
        <rFont val="Arial"/>
        <family val="2"/>
      </rPr>
      <t xml:space="preserve"> EOR - Enhanced oil recovery</t>
    </r>
  </si>
  <si>
    <t>MONTANA</t>
  </si>
  <si>
    <t>WYOMING</t>
  </si>
  <si>
    <t>CANADA</t>
  </si>
  <si>
    <t>NORTH DAKOTA</t>
  </si>
  <si>
    <t>Crude Oil</t>
  </si>
  <si>
    <t>Percent</t>
  </si>
  <si>
    <t>of Total</t>
  </si>
  <si>
    <t>Cenex</t>
  </si>
  <si>
    <t>Conoco</t>
  </si>
  <si>
    <t>Exxon</t>
  </si>
  <si>
    <t>Montana Refining</t>
  </si>
  <si>
    <t>TOTALS</t>
  </si>
  <si>
    <t>Montana</t>
  </si>
  <si>
    <t>-</t>
  </si>
  <si>
    <t>North Dakota</t>
  </si>
  <si>
    <t>Wyoming</t>
  </si>
  <si>
    <t>Canada</t>
  </si>
  <si>
    <t>Total Received</t>
  </si>
  <si>
    <t>Asphalt &amp;
Road Oil</t>
  </si>
  <si>
    <t>Aviation
Gasoline</t>
  </si>
  <si>
    <t>Distillate
Fuel</t>
  </si>
  <si>
    <t>Jet Fuel</t>
  </si>
  <si>
    <t>Kerosene</t>
  </si>
  <si>
    <t>Lubricants</t>
  </si>
  <si>
    <t>Motor Gasoline</t>
  </si>
  <si>
    <t>Residual
Fuel</t>
  </si>
  <si>
    <r>
      <t>Other</t>
    </r>
    <r>
      <rPr>
        <b/>
        <vertAlign val="superscript"/>
        <sz val="10"/>
        <rFont val="Arial"/>
        <family val="2"/>
      </rPr>
      <t>1</t>
    </r>
  </si>
  <si>
    <t>Fuel Ethanol</t>
  </si>
  <si>
    <t>DOE has numerous caveats on its allocation of liquefied petroleum gas (LPG) consumption to the various sectors.</t>
  </si>
  <si>
    <r>
      <t>Distillate
Fuel</t>
    </r>
    <r>
      <rPr>
        <b/>
        <vertAlign val="superscript"/>
        <sz val="10"/>
        <rFont val="Arial"/>
        <family val="2"/>
      </rPr>
      <t>2</t>
    </r>
  </si>
  <si>
    <t xml:space="preserve">   </t>
  </si>
  <si>
    <r>
      <t>Aviation
Gasoline</t>
    </r>
    <r>
      <rPr>
        <b/>
        <vertAlign val="superscript"/>
        <sz val="10"/>
        <rFont val="Arial"/>
        <family val="2"/>
      </rPr>
      <t>1</t>
    </r>
  </si>
  <si>
    <r>
      <t>Jet Fuel</t>
    </r>
    <r>
      <rPr>
        <b/>
        <vertAlign val="superscript"/>
        <sz val="10"/>
        <rFont val="Arial"/>
        <family val="2"/>
      </rPr>
      <t>3</t>
    </r>
  </si>
  <si>
    <r>
      <t>Motor
Gasoline</t>
    </r>
    <r>
      <rPr>
        <b/>
        <vertAlign val="superscript"/>
        <sz val="10"/>
        <rFont val="Arial"/>
        <family val="2"/>
      </rPr>
      <t>5</t>
    </r>
  </si>
  <si>
    <r>
      <t>Residual
Fuel</t>
    </r>
    <r>
      <rPr>
        <b/>
        <vertAlign val="superscript"/>
        <sz val="10"/>
        <rFont val="Arial"/>
        <family val="2"/>
      </rPr>
      <t>6</t>
    </r>
  </si>
  <si>
    <t>*</t>
  </si>
  <si>
    <t>Less than 0.5.</t>
  </si>
  <si>
    <t>Contains military and non-military use.</t>
  </si>
  <si>
    <t>This column contains uses of gasoline not included in "Highway Use of Motor Fuel" in Table P11.</t>
  </si>
  <si>
    <t>Contains military use and railroad use.</t>
  </si>
  <si>
    <t>Highway Use of Motor Fuel</t>
  </si>
  <si>
    <t>Nonhighway
Use of
Motor Fuel
(gasoline)</t>
  </si>
  <si>
    <t>Losses Due to
Evaporation,
Handling, etc.</t>
  </si>
  <si>
    <t>TOTAL
Consumption of Motor Fuel</t>
  </si>
  <si>
    <t>Gasoline</t>
  </si>
  <si>
    <t>Diesel</t>
  </si>
  <si>
    <t>Subtotal</t>
  </si>
  <si>
    <t>Jan</t>
  </si>
  <si>
    <t>Feb</t>
  </si>
  <si>
    <t>Mar</t>
  </si>
  <si>
    <t>Apr</t>
  </si>
  <si>
    <t>May</t>
  </si>
  <si>
    <t>Jun</t>
  </si>
  <si>
    <t>Jul</t>
  </si>
  <si>
    <t>Aug</t>
  </si>
  <si>
    <t>Sep</t>
  </si>
  <si>
    <t>Oct</t>
  </si>
  <si>
    <t>Nov</t>
  </si>
  <si>
    <t>Dec</t>
  </si>
  <si>
    <t>YEAR</t>
  </si>
  <si>
    <t>State
Tax
(¢/gallon)</t>
  </si>
  <si>
    <t>Date
Changed</t>
  </si>
  <si>
    <t>Federal
Tax
(¢/gallon)</t>
  </si>
  <si>
    <t>June 1</t>
  </si>
  <si>
    <t>July 1</t>
  </si>
  <si>
    <t>April 1</t>
  </si>
  <si>
    <t>0</t>
  </si>
  <si>
    <t>Jan. 1</t>
  </si>
  <si>
    <t>Apr. 1</t>
  </si>
  <si>
    <t>Aug. 1</t>
  </si>
  <si>
    <t>Dec. 1</t>
  </si>
  <si>
    <r>
      <t>8.7</t>
    </r>
    <r>
      <rPr>
        <vertAlign val="superscript"/>
        <sz val="10"/>
        <rFont val="Arial"/>
        <family val="2"/>
      </rPr>
      <t>3</t>
    </r>
  </si>
  <si>
    <t>Oct. 1</t>
  </si>
  <si>
    <r>
      <t>13</t>
    </r>
    <r>
      <rPr>
        <vertAlign val="superscript"/>
        <sz val="10"/>
        <rFont val="Arial"/>
        <family val="2"/>
      </rPr>
      <t>3</t>
    </r>
  </si>
  <si>
    <r>
      <t>12.9</t>
    </r>
    <r>
      <rPr>
        <vertAlign val="superscript"/>
        <sz val="10"/>
        <rFont val="Arial"/>
        <family val="2"/>
      </rPr>
      <t>3</t>
    </r>
  </si>
  <si>
    <r>
      <t>13.1</t>
    </r>
    <r>
      <rPr>
        <vertAlign val="superscript"/>
        <sz val="10"/>
        <rFont val="Arial"/>
        <family val="2"/>
      </rPr>
      <t>3</t>
    </r>
  </si>
  <si>
    <r>
      <t>13.2</t>
    </r>
    <r>
      <rPr>
        <vertAlign val="superscript"/>
        <sz val="10"/>
        <rFont val="Arial"/>
        <family val="2"/>
      </rPr>
      <t>3</t>
    </r>
  </si>
  <si>
    <t>April 28</t>
  </si>
  <si>
    <t xml:space="preserve"> </t>
  </si>
  <si>
    <t>NA</t>
  </si>
  <si>
    <r>
      <t>NA</t>
    </r>
    <r>
      <rPr>
        <vertAlign val="superscript"/>
        <sz val="10"/>
        <rFont val="Arial"/>
        <family val="2"/>
      </rPr>
      <t>4</t>
    </r>
  </si>
  <si>
    <t>Starting in 1989, a petroleum storage tank cleanup fee was levied on each gallon of fuel sold, at the rate of 1 cent for each gallon of gasoline (and ethanol blended with gasoline) distributed from July 1, 1989, through June 30, 1991 and 0.75 cent thereafter. The fee for diesel was 0.75 cent for each gallon distributed from July 1, 1993.</t>
  </si>
  <si>
    <t xml:space="preserve">Gasohol was not defined in federal tax law until 1979.  Products later defined as gasohol (10 percent ethanol by volume) were taxable as gasoline prior to 1979.  From 1979 to 1983, gasohol was exempt from gasoline tax. </t>
  </si>
  <si>
    <t>Blends using methanol, and amounts of ethanol between 5.7 and 10 percent, were taxed at lower rates.</t>
  </si>
  <si>
    <t>FY2013</t>
  </si>
  <si>
    <t>Phillips 66</t>
  </si>
  <si>
    <r>
      <t xml:space="preserve">3 </t>
    </r>
    <r>
      <rPr>
        <sz val="9"/>
        <rFont val="Arial"/>
        <family val="2"/>
      </rPr>
      <t>2012 data and beyond collected by MT DEQ.</t>
    </r>
  </si>
  <si>
    <r>
      <t xml:space="preserve">2 </t>
    </r>
    <r>
      <rPr>
        <sz val="9"/>
        <rFont val="Arial"/>
        <family val="2"/>
      </rPr>
      <t>Due to budget cuts, EIA suspended publishing these data; the February 2011 price is the last official EIA price in this series.</t>
    </r>
  </si>
  <si>
    <t>FY2014</t>
  </si>
  <si>
    <t>CHS Inc.</t>
  </si>
  <si>
    <t>Calumet MT</t>
  </si>
  <si>
    <t>ARTCP</t>
  </si>
  <si>
    <t>AVTCP</t>
  </si>
  <si>
    <t>DFTCP</t>
  </si>
  <si>
    <t>JFTCP</t>
  </si>
  <si>
    <t>KSTCP</t>
  </si>
  <si>
    <t>LGTCP</t>
  </si>
  <si>
    <t>LUTCP</t>
  </si>
  <si>
    <t>MGTCP</t>
  </si>
  <si>
    <t>RFTCP</t>
  </si>
  <si>
    <t>POTCP</t>
  </si>
  <si>
    <t>PATCP</t>
  </si>
  <si>
    <t>ENTCP</t>
  </si>
  <si>
    <t>FY2015</t>
  </si>
  <si>
    <t>FY2016</t>
  </si>
  <si>
    <r>
      <t>NOTE:</t>
    </r>
    <r>
      <rPr>
        <sz val="9"/>
        <rFont val="Arial"/>
        <family val="2"/>
      </rPr>
      <t xml:space="preserve"> Non-highway consumption increased beginning with 2015 data based on upgraded Non-Highway model. As a result, On-Highway consumption decreased.</t>
    </r>
  </si>
  <si>
    <t>Petroleum Coke</t>
  </si>
  <si>
    <t>Hydrocarbon Gas Liquids</t>
  </si>
  <si>
    <r>
      <t>Hydrogen Gas Liquids</t>
    </r>
    <r>
      <rPr>
        <b/>
        <vertAlign val="superscript"/>
        <sz val="10"/>
        <rFont val="Arial"/>
        <family val="2"/>
      </rPr>
      <t>4</t>
    </r>
  </si>
  <si>
    <t>October</t>
  </si>
  <si>
    <t>November</t>
  </si>
  <si>
    <t>December</t>
  </si>
  <si>
    <t>January</t>
  </si>
  <si>
    <t>February</t>
  </si>
  <si>
    <t>March</t>
  </si>
  <si>
    <t>South Central</t>
  </si>
  <si>
    <t>Ethanol</t>
  </si>
  <si>
    <r>
      <t>Federal Tax (¢/gallon)</t>
    </r>
    <r>
      <rPr>
        <b/>
        <vertAlign val="superscript"/>
        <sz val="10"/>
        <rFont val="Arial"/>
        <family val="2"/>
      </rPr>
      <t>2</t>
    </r>
  </si>
  <si>
    <t>Average Price
($/gallon)</t>
  </si>
  <si>
    <t>State 
Tax 
(¢/gallon)</t>
  </si>
  <si>
    <t>FY2017</t>
  </si>
  <si>
    <t>FY2018</t>
  </si>
  <si>
    <r>
      <t>1</t>
    </r>
    <r>
      <rPr>
        <sz val="9"/>
        <rFont val="Arial"/>
        <family val="2"/>
      </rPr>
      <t xml:space="preserve">State-wide average price of sales to end users through retail outlets, in nominal dollars. </t>
    </r>
  </si>
  <si>
    <t>1) Richland</t>
  </si>
  <si>
    <t>2) Fallon</t>
  </si>
  <si>
    <t>3) Roosevelt</t>
  </si>
  <si>
    <t>4) Powder River</t>
  </si>
  <si>
    <t>FY2019</t>
  </si>
  <si>
    <t>10/01 </t>
  </si>
  <si>
    <t>1.716 </t>
  </si>
  <si>
    <r>
      <t>NOTE:</t>
    </r>
    <r>
      <rPr>
        <sz val="9"/>
        <rFont val="Arial"/>
        <family val="2"/>
      </rPr>
      <t xml:space="preserve"> DOE models provide the best consumption estimates publicly available; however, in some cases these estimates are disaggregated from national data. The continuity of these data series estimates may be affected by changing data sources and estimation methodologies, which may account for some of the more dramatic year-to-year variation in consumption levels.  </t>
    </r>
  </si>
  <si>
    <r>
      <t>NOTE:</t>
    </r>
    <r>
      <rPr>
        <sz val="9"/>
        <rFont val="Arial"/>
        <family val="2"/>
      </rPr>
      <t xml:space="preserve"> Starting in 1984, losses due to evaporation and handling are no longer calculated by FHWA. Total consumption of motor fuel from 1984-2018, therefore, does not include this figure. To compare the total for these years to the total for the previous years, the losses should be subtracted from the 1960-83 total consumption column.</t>
    </r>
  </si>
  <si>
    <t>GASOLINE</t>
  </si>
  <si>
    <t>GROSS GALLONS</t>
  </si>
  <si>
    <t>July</t>
  </si>
  <si>
    <t>August</t>
  </si>
  <si>
    <t>September</t>
  </si>
  <si>
    <t xml:space="preserve">April </t>
  </si>
  <si>
    <t>June</t>
  </si>
  <si>
    <t>TOTAL FY</t>
  </si>
  <si>
    <t>FY2020</t>
  </si>
  <si>
    <t>** Railroad gallons are included in dyed totals.</t>
  </si>
  <si>
    <t>**Railroad gallons are NOT included in undyed totals.</t>
  </si>
  <si>
    <r>
      <rPr>
        <vertAlign val="superscript"/>
        <sz val="9"/>
        <rFont val="Arial"/>
        <family val="2"/>
      </rPr>
      <t>1</t>
    </r>
    <r>
      <rPr>
        <sz val="9"/>
        <rFont val="Arial"/>
        <family val="2"/>
      </rPr>
      <t>On-Road Diesel includes a small amount of diesel consumed by the railroad industry.</t>
    </r>
  </si>
  <si>
    <r>
      <rPr>
        <vertAlign val="superscript"/>
        <sz val="9"/>
        <rFont val="Arial"/>
        <family val="2"/>
      </rPr>
      <t>2</t>
    </r>
    <r>
      <rPr>
        <sz val="9"/>
        <rFont val="Arial"/>
        <family val="2"/>
      </rPr>
      <t xml:space="preserve">These data are from motor fuel tax collections, which are supposed to cover all dyed diesel, excluding railroad use.  Dyed diesel is for off-road use, such as in agriculture or heavy construction.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
    </r>
  </si>
  <si>
    <r>
      <rPr>
        <b/>
        <sz val="9"/>
        <rFont val="Arial"/>
        <family val="2"/>
      </rPr>
      <t>Note</t>
    </r>
    <r>
      <rPr>
        <sz val="9"/>
        <rFont val="Arial"/>
        <family val="2"/>
      </rPr>
      <t>: Months represent actual period that gallons of fuel were distributed within the state.  Gas is gross of refunds.  Undyed diesel from the FWHA 551 report is net of refunds.</t>
    </r>
  </si>
  <si>
    <t>Not available</t>
  </si>
  <si>
    <t>Monthly Gasoline Prices</t>
  </si>
  <si>
    <r>
      <t>NOTE:</t>
    </r>
    <r>
      <rPr>
        <sz val="9"/>
        <rFont val="Arial"/>
        <family val="2"/>
      </rPr>
      <t xml:space="preserve"> Some data originally reported by the Montana Oil and Gas Conservation Division has been revised on the basis of further information received from individual refineries. The Oil and Gas Conservation Division data originally understated Canadian inputs and overstated Wyoming inputs to the Continental Oil refinery, at least for the years 1968-75. Canadian inputs to the Big West Oil and Westco refineries were apparently not reported to the Oil and Gas Conservation Division. Revised data are available only for the years 1972-75, but it is likely that Canadian inputs to these two refineries were significant before 1972. </t>
    </r>
  </si>
  <si>
    <r>
      <t>Source:</t>
    </r>
    <r>
      <rPr>
        <sz val="9"/>
        <rFont val="Arial"/>
        <family val="2"/>
      </rPr>
      <t xml:space="preserve"> U.S. Department of Energy, Energy Information Agency, Energy Information Administration, Forms EIA-782A, "Refiners'/Gas Plant Operators' Monthly Petroleum Product Sales Report" and EIA-782B, "Resellers'/Retailers' Monthly Petroleum Product Sales Report."  Regular gasoline only, through retail outlets.  Data for 2012-2019 was collected by MT DEQ from regular sampling of state average retail gas prices posted to AAA's Daily Fuel Gauge Report website, https://gasprices.aaa.com/.  Figures for May-August 2019 are taken from Michael Blasky at AAA (michael.blasky@norcal.aaa.com).  Starting in July 2020, one sample is taken per month around the 15th of each month from http://fuelgaugereport.aaa.com/.  An employee turnover change caused a gap in reporting from Sept 2019-June 2020.</t>
    </r>
  </si>
  <si>
    <t>10 Year Median
(2010-2019)</t>
  </si>
  <si>
    <t xml:space="preserve">Contains deliveries for military use, railroad use and on-highway use. </t>
  </si>
  <si>
    <r>
      <rPr>
        <b/>
        <sz val="9"/>
        <rFont val="Arial"/>
        <family val="2"/>
      </rPr>
      <t>Note</t>
    </r>
    <r>
      <rPr>
        <sz val="9"/>
        <rFont val="Arial"/>
        <family val="2"/>
      </rPr>
      <t>: These data are from motor fuel tax collections, which are supposed to cover all gasoline delivered for any purpose in Montana.  The volumes come from distributors' bills of lading and the monthly data represents actual periods that gallons of fuel were distributed within the state.  Accordingly, they do not correlate exactly with consumption; this may explain some of the extremes in month to month variation. These are actual, unadjusted data.</t>
    </r>
  </si>
  <si>
    <r>
      <rPr>
        <vertAlign val="superscript"/>
        <sz val="9"/>
        <rFont val="Arial"/>
        <family val="2"/>
      </rPr>
      <t>3</t>
    </r>
    <r>
      <rPr>
        <sz val="9"/>
        <rFont val="Arial"/>
        <family val="2"/>
      </rPr>
      <t xml:space="preserve"> Undyed rairoad fuel is taxable and refundable for off-road use.  Sometimes dyed diesel isn’t available where the trains need to fuel, so they use clear diesel.  Dyed is tax-exempt fuel for off road use.</t>
    </r>
  </si>
  <si>
    <t>w</t>
  </si>
  <si>
    <t>Biodiesel</t>
  </si>
  <si>
    <t>State</t>
  </si>
  <si>
    <t>AK</t>
  </si>
  <si>
    <t>AL</t>
  </si>
  <si>
    <t>AZ</t>
  </si>
  <si>
    <t>CA</t>
  </si>
  <si>
    <t>CO</t>
  </si>
  <si>
    <t>CT</t>
  </si>
  <si>
    <t>DE</t>
  </si>
  <si>
    <t>FL</t>
  </si>
  <si>
    <t>GA</t>
  </si>
  <si>
    <t>HI</t>
  </si>
  <si>
    <t>IA</t>
  </si>
  <si>
    <t>ID</t>
  </si>
  <si>
    <t>IL</t>
  </si>
  <si>
    <t>IN</t>
  </si>
  <si>
    <t>KS</t>
  </si>
  <si>
    <t>KY</t>
  </si>
  <si>
    <t>LA</t>
  </si>
  <si>
    <t>MA</t>
  </si>
  <si>
    <t>MI</t>
  </si>
  <si>
    <t>MN</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</si>
  <si>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</si>
  <si>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</si>
  <si>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</si>
  <si>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</si>
  <si>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</si>
  <si>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</si>
  <si>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</si>
  <si>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</si>
  <si>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</si>
  <si>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</si>
  <si>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</si>
  <si>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</si>
  <si>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</si>
  <si>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</si>
  <si>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</si>
  <si>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</si>
  <si>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</si>
  <si>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</si>
  <si>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</si>
  <si>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</si>
  <si>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</si>
  <si>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</si>
  <si>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</si>
  <si>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</si>
  <si>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</si>
  <si>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</si>
  <si>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US</t>
  </si>
  <si>
    <t>Source: U.S. EIA, SEDS</t>
  </si>
  <si>
    <t>Source: Montana Department of Natural Resources and Conservation, Oil and Gas Division, Annual Review, 2019</t>
  </si>
  <si>
    <t>5) Sheridan</t>
  </si>
  <si>
    <t>Note: January and February of 2021 are PADD4 prices</t>
  </si>
  <si>
    <t xml:space="preserve">Source: AAA gas prices in Montana, https://gasprices.aaa.com/ </t>
  </si>
  <si>
    <r>
      <t>Table P10a. Average Montana Retail Price of Diesel (dollars/gallon)</t>
    </r>
    <r>
      <rPr>
        <b/>
        <vertAlign val="superscript"/>
        <sz val="14"/>
        <rFont val="Arial"/>
        <family val="2"/>
      </rPr>
      <t>1,2,3</t>
    </r>
  </si>
  <si>
    <t>CAPACITY (BPD)</t>
  </si>
  <si>
    <t>Total Revenue</t>
  </si>
  <si>
    <t xml:space="preserve">General Fund Revenue </t>
  </si>
  <si>
    <t>Fiscal Year</t>
  </si>
  <si>
    <t>FY2021</t>
  </si>
  <si>
    <t>In Montana "Other Petroleum Products" is primary still gas used as refinery fuel.  This switched in 2017 where other includes asphalt and road oil, av gas, kersene, lubricants, pet coke and other products</t>
  </si>
  <si>
    <r>
      <t>Table P10. Average Montana Retail Price of Regular Gasoline, 1990-2022 (dollars/gallon)</t>
    </r>
    <r>
      <rPr>
        <b/>
        <vertAlign val="superscript"/>
        <sz val="14"/>
        <rFont val="Arial"/>
        <family val="2"/>
      </rPr>
      <t>1,2,3</t>
    </r>
  </si>
  <si>
    <t>Table P12. Estimated Average Montana Monthly Retail Propane Prices, 2014-2022</t>
  </si>
  <si>
    <t>Table P13: Oil and Natural Gas Production Tax, FY 1980-2021 (Millions dollars)</t>
  </si>
  <si>
    <r>
      <rPr>
        <b/>
        <sz val="11"/>
        <color theme="1"/>
        <rFont val="Calibri"/>
        <family val="2"/>
        <scheme val="minor"/>
      </rPr>
      <t xml:space="preserve">SOURCES: </t>
    </r>
    <r>
      <rPr>
        <sz val="11"/>
        <color theme="1"/>
        <rFont val="Calibri"/>
        <family val="2"/>
        <scheme val="minor"/>
      </rPr>
      <t xml:space="preserve">Monthly propane prices for 2014 through 2022 are averaged from weekly retail propane price survey data collected by the Montana Department of Environmental Quality and posted by the U.S. Department of Energy's Energy Information Administration to their </t>
    </r>
    <r>
      <rPr>
        <i/>
        <sz val="11"/>
        <color theme="1"/>
        <rFont val="Calibri"/>
        <family val="2"/>
        <scheme val="minor"/>
      </rPr>
      <t>Winter Heating Fuels</t>
    </r>
    <r>
      <rPr>
        <sz val="11"/>
        <color theme="1"/>
        <rFont val="Calibri"/>
        <family val="2"/>
        <scheme val="minor"/>
      </rPr>
      <t xml:space="preserve"> website, Weekly Heating Oil and Propane Prices, https://www.eia.gov/dnav/pet/pet_pri_wfr_a_EPLLPA_PRS_dpgal_w.htm and https://www.eia.gov/dnav/pet/hist/LeafHandler.ashx?n=PET&amp;s=W_EPLLPA_PRS_SMT_DPG&amp;f=W.  Weekly numbers in this chart are averaged per month for this table.  These data are only collected six months out of the year during the winter.</t>
    </r>
  </si>
  <si>
    <t>Note: w = Withheld, '-'=unavailable or unreported</t>
  </si>
  <si>
    <t>Table P6. Montana Total End Use Petroleum Product Consumption Estimates, 1960-2020 (thousand barrels)</t>
  </si>
  <si>
    <t>Data prior to 1984 only covers non-military use of kerosene-type jet fuel.  For 2010 forward, SEDS refines the method for estimating state-level jet fuel consumption. In addition to commercial and general aviation use, SEDS also includes military and federal government kerosene-type jet fuel volume data from the Defense Logistics Agency (DLA). The new estimates are not compatible with estimates before 2010.</t>
  </si>
  <si>
    <t>Table P7. Transportation Petroleum Product Consumption Estimates, 1960-2020 (thousand barrels)</t>
  </si>
  <si>
    <r>
      <rPr>
        <b/>
        <sz val="11"/>
        <color theme="1"/>
        <rFont val="Calibri"/>
        <family val="2"/>
        <scheme val="minor"/>
      </rPr>
      <t>Source</t>
    </r>
    <r>
      <rPr>
        <sz val="11"/>
        <color theme="1"/>
        <rFont val="Calibri"/>
        <family val="2"/>
        <scheme val="minor"/>
      </rPr>
      <t>: Montana’s Oil and Gas Production Tax, 2021, Jared Isom, Montana Dept of Revenue; 2018, Montana Legislative Fiscal Division, https://leg.mt.gov/content/Publications/fiscal/leg_reference/Brochures/2018-Oil-and-Gas-production.pdf; 2019, 2020, Montana Department of Revenue, Biennial Report, 2019-20, 2002 to 2004, 2008-2010</t>
    </r>
  </si>
  <si>
    <r>
      <rPr>
        <b/>
        <sz val="11"/>
        <color theme="1"/>
        <rFont val="Calibri"/>
        <family val="2"/>
        <scheme val="minor"/>
      </rPr>
      <t>Note</t>
    </r>
    <r>
      <rPr>
        <sz val="11"/>
        <color theme="1"/>
        <rFont val="Calibri"/>
        <family val="2"/>
        <scheme val="minor"/>
      </rPr>
      <t>: The regular production tax rates for the working interest of oil production is 9.3 percent for wells drilled on or after January 1, 1999 and 12.8 percent for wells drilled before that time. However, there are several preferential tax rates to incentivize production. New wells receive a preferential tax rate of 0.8 percent. This tax holiday lasts for 12 months for vertical wells and 18 months for horizontal wells.  The Montana Department of Revenue Biennial Report, 2019-20, page 155</t>
    </r>
  </si>
  <si>
    <r>
      <t>NOTES: For 1970-2011,</t>
    </r>
    <r>
      <rPr>
        <sz val="9"/>
        <rFont val="Arial"/>
        <family val="2"/>
      </rPr>
      <t xml:space="preserve"> the price is the average of all grades, in nominal dollars, including state and federal fuel taxes and petroleum storage tank cleanup fees. Prices for 2012-2021 reflect only the state average price for regular gasoline. The source database for gasoline prices 1984-2010 omits all fuel taxes; therefore, DEQ added those taxes into the figures presented here. The source document omits federal diesel fuel tax from 1970-82; therefore, the federal tax has been added and is included in the 1970-82 diesel prices listed above. See </t>
    </r>
    <r>
      <rPr>
        <i/>
        <sz val="9"/>
        <rFont val="Arial"/>
        <family val="2"/>
      </rPr>
      <t>State Energy Data 2008 Price and Expenditure Data</t>
    </r>
    <r>
      <rPr>
        <sz val="9"/>
        <rFont val="Arial"/>
        <family val="2"/>
      </rPr>
      <t xml:space="preserve"> for information on changes over time in the data sources and in the estimation methods used.</t>
    </r>
  </si>
  <si>
    <t>10 Year Average
(2012-2021)</t>
  </si>
  <si>
    <r>
      <t>NOTE:</t>
    </r>
    <r>
      <rPr>
        <sz val="9"/>
        <rFont val="Arial"/>
        <family val="2"/>
      </rPr>
      <t xml:space="preserve"> The data for wells drilled since 1990 supersede those in the previous Annual Reviews.  After 1990, the number of wells drilled no longer is broken out by "Development" and "Exploratory." DNRC's </t>
    </r>
    <r>
      <rPr>
        <i/>
        <sz val="9"/>
        <rFont val="Arial"/>
        <family val="2"/>
      </rPr>
      <t>Annual Review</t>
    </r>
    <r>
      <rPr>
        <sz val="9"/>
        <rFont val="Arial"/>
        <family val="2"/>
      </rPr>
      <t xml:space="preserve"> provides data for the current year and the four previous years. Starting with 1996 data, DNRC does a rolling update and correction of previous year data each annual report.  Thus, the final official data for 2009 was published in the 2013 report.  From 2009 forward, the data in this table are from the most recent update of a year's data. Starting in 2020, this data is no longer reported consistently including number of wells completed.</t>
    </r>
  </si>
  <si>
    <r>
      <rPr>
        <b/>
        <sz val="10"/>
        <rFont val="Arial"/>
        <family val="2"/>
      </rPr>
      <t>Note</t>
    </r>
    <r>
      <rPr>
        <sz val="10"/>
        <rFont val="Arial"/>
        <family val="2"/>
      </rPr>
      <t>:</t>
    </r>
    <r>
      <rPr>
        <sz val="10"/>
        <rFont val="Arial"/>
        <family val="2"/>
      </rPr>
      <t xml:space="preserve">  The names of refineries have changed over time.</t>
    </r>
  </si>
  <si>
    <r>
      <t>NOTE:</t>
    </r>
    <r>
      <rPr>
        <sz val="9"/>
        <rFont val="Arial"/>
        <family val="2"/>
      </rPr>
      <t xml:space="preserve"> DOE models provide the best consumption estimates publicly available; however, in some cases these estimates are disaggregated from national data. The continuity of these data series estimates may be affected by changing data sources and estimation methodologies, which may account for some of the more dramatic year-to-year variation in consumption levels.  Some data was not reported every year</t>
    </r>
  </si>
  <si>
    <t>Table P8. Montana Motor Fuel Use, 1960-2020 (thousand gallons)</t>
  </si>
  <si>
    <r>
      <t>NOTE:</t>
    </r>
    <r>
      <rPr>
        <sz val="9"/>
        <rFont val="Arial"/>
        <family val="2"/>
      </rPr>
      <t xml:space="preserve"> Motor fuel is defined by the US Department of Transportation as all gasoline covered by state motor fuel tax laws plus diesel fuel and LPG used in the propulsion of motor vehicles. (The Montana data do not include any LPG.) Gasohol is included with gasoline. Diesel/Special Fuels also include alternative fuels that are reported as taxable to the States. Military use of motor fuel and aviation jet fuel use are excluded from DOT data. Figures for highway use of fuels may be understated because of refunds given on fuel for nonhighway use such as agriculture. Data have been adjusted to make them comparable to data from other states--Tiffany Presmy, Program Analyst, DOT | Federal Highway Administration, Office of Highway Policy Information | Motor Fuel and Finance Division.  These tables do not include data on fuel purchased by the Federal Government for military use or fuel exported from the United States. In table MF-21, adjustments have been made to allow for losses from destruction, evaporation, spillage, etc. Additional detail has been added to table MF-21 so that consumption is completely cross-classified by type of highway or non-highway use (https://www.fhwa.dot.gov/policyinformation/statistics/2020/userguide.cfm).
</t>
    </r>
  </si>
  <si>
    <r>
      <t>SOURCE:</t>
    </r>
    <r>
      <rPr>
        <sz val="9"/>
        <rFont val="Arial"/>
        <family val="2"/>
      </rPr>
      <t xml:space="preserve"> U.S. Department of Transportation, Federal Highway Administration, </t>
    </r>
    <r>
      <rPr>
        <i/>
        <sz val="9"/>
        <rFont val="Arial"/>
        <family val="2"/>
      </rPr>
      <t>Highway Statistics</t>
    </r>
    <r>
      <rPr>
        <sz val="9"/>
        <rFont val="Arial"/>
        <family val="2"/>
      </rPr>
      <t xml:space="preserve">, annual reports, Table MF-21, 1960-2020 (https://www.fhwa.dot.gov/policyinformation/statistics.cfm and https://www.fhwa.dot.gov/policyinformation/statistics/2019/). Diesel labeled as 'special fuel' refers to diesel in the relevant charts.  </t>
    </r>
  </si>
  <si>
    <t>Total Crude Oil Production by Region, 1950-2021</t>
  </si>
  <si>
    <r>
      <t>SOURCE:</t>
    </r>
    <r>
      <rPr>
        <sz val="9"/>
        <rFont val="Arial"/>
        <family val="2"/>
      </rPr>
      <t xml:space="preserve"> Montana Department of Natural Resources and Conservation, Oil and Gas Division, </t>
    </r>
    <r>
      <rPr>
        <i/>
        <sz val="9"/>
        <rFont val="Arial"/>
        <family val="2"/>
      </rPr>
      <t>Annual Review, 1960-2021, https://bogwebfiles.dnrc.mt.gov/AnnualReviews/ .</t>
    </r>
  </si>
  <si>
    <t>Table P1. Montana Average Daily Oil Production per Well and Annual Production by Region, 1960-2021</t>
  </si>
  <si>
    <t>2021 Top Oil Producing Counties (Barrels)</t>
  </si>
  <si>
    <r>
      <rPr>
        <b/>
        <sz val="10"/>
        <color theme="1"/>
        <rFont val="Calibri"/>
        <family val="2"/>
        <scheme val="minor"/>
      </rPr>
      <t>Source</t>
    </r>
    <r>
      <rPr>
        <sz val="10"/>
        <color theme="1"/>
        <rFont val="Calibri"/>
        <family val="2"/>
        <scheme val="minor"/>
      </rPr>
      <t xml:space="preserve">: Montana Department of Natural Resources and Conservation, Oil and Gas Division, </t>
    </r>
    <r>
      <rPr>
        <i/>
        <sz val="10"/>
        <color theme="1"/>
        <rFont val="Calibri"/>
        <family val="2"/>
        <scheme val="minor"/>
      </rPr>
      <t>Annual Review</t>
    </r>
    <r>
      <rPr>
        <sz val="10"/>
        <color theme="1"/>
        <rFont val="Calibri"/>
        <family val="2"/>
        <scheme val="minor"/>
      </rPr>
      <t>, 2021</t>
    </r>
  </si>
  <si>
    <t>2021 Top Oil Producers in Montana</t>
  </si>
  <si>
    <t>2021 Top Oil Producing Fields in Montana</t>
  </si>
  <si>
    <t>Table P3. Number of Producing Oil Wells by Region and Number of Oil and Gas Wells Completed by Type, 1960-2021</t>
  </si>
  <si>
    <t>FY2022</t>
  </si>
  <si>
    <r>
      <t>Table P2. Montana Crude Oil Production and Average Wellhead Prices</t>
    </r>
    <r>
      <rPr>
        <b/>
        <vertAlign val="superscript"/>
        <sz val="14"/>
        <rFont val="Arial"/>
        <family val="2"/>
      </rPr>
      <t>1</t>
    </r>
    <r>
      <rPr>
        <b/>
        <sz val="14"/>
        <rFont val="Arial"/>
        <family val="2"/>
      </rPr>
      <t>, 1960-2022</t>
    </r>
  </si>
  <si>
    <r>
      <t>Table P4. Receipts at Montana Refineries by Source of Crude Oil, 1960-2021</t>
    </r>
    <r>
      <rPr>
        <b/>
        <sz val="12"/>
        <rFont val="Arial"/>
        <family val="2"/>
      </rPr>
      <t xml:space="preserve"> (thousand barrels)</t>
    </r>
  </si>
  <si>
    <r>
      <t>SOURCE:</t>
    </r>
    <r>
      <rPr>
        <sz val="9"/>
        <rFont val="Arial"/>
        <family val="2"/>
      </rPr>
      <t xml:space="preserve"> Montana Department of Natural Resources and Conservation, Oil and Gas Division, Annual Review, 1960-2021, https://bogwebfiles.dnrc.mt.gov/AnnualReviews/.</t>
    </r>
  </si>
  <si>
    <t>Table P8b. Estimated Motor Fuel Use Per Capita per State, 2020 (Barrels per capita)</t>
  </si>
  <si>
    <t>ME</t>
  </si>
  <si>
    <t>AR</t>
  </si>
  <si>
    <t>MO</t>
  </si>
  <si>
    <t xml:space="preserve">Note: 2021 data not available yet--https://www.fhwa.dot.gov/policyinformation/statistics/2021/ </t>
  </si>
  <si>
    <t>Gas is gross of refunds.  Undyed diesel from 551 is net of refunds.</t>
  </si>
  <si>
    <t>Months represent actual period that gallons of fuel were distributed within the state.</t>
  </si>
  <si>
    <t>*Estimated final numbers prior to completion of FHWA 551 report</t>
  </si>
  <si>
    <t xml:space="preserve">UNDYED DIESEL </t>
  </si>
  <si>
    <t>DYED DIESEL</t>
  </si>
  <si>
    <t>Dyed Railroad Gallons</t>
  </si>
  <si>
    <t>Undyed Railroad Gallons</t>
  </si>
  <si>
    <t>Table P9: Gross Gasoline and Diesel Gallons Distributed in Montana, FY2015-FY2022 (Gallons)--Montana Department of Transportation Data</t>
  </si>
  <si>
    <r>
      <t>Table P11. Estimated Price of Motor Fuel and Motor Fuel Taxes, 1970-2022</t>
    </r>
    <r>
      <rPr>
        <b/>
        <vertAlign val="superscript"/>
        <sz val="14"/>
        <rFont val="Arial"/>
        <family val="2"/>
      </rPr>
      <t>1</t>
    </r>
  </si>
  <si>
    <r>
      <rPr>
        <b/>
        <sz val="11"/>
        <color theme="1"/>
        <rFont val="Calibri"/>
        <family val="2"/>
        <scheme val="minor"/>
      </rPr>
      <t>SOURCE</t>
    </r>
    <r>
      <rPr>
        <sz val="11"/>
        <color theme="1"/>
        <rFont val="Calibri"/>
        <family val="2"/>
        <scheme val="minor"/>
      </rPr>
      <t xml:space="preserve">: Montana Department of Natural Resources and Conservation, Oil and Gas Division, </t>
    </r>
    <r>
      <rPr>
        <i/>
        <sz val="11"/>
        <color theme="1"/>
        <rFont val="Calibri"/>
        <family val="2"/>
        <scheme val="minor"/>
      </rPr>
      <t>Annual Review</t>
    </r>
    <r>
      <rPr>
        <sz val="11"/>
        <color theme="1"/>
        <rFont val="Calibri"/>
        <family val="2"/>
        <scheme val="minor"/>
      </rPr>
      <t>, 2021, https://bogfiles.dnrc.mt.gov//AnnualReviews/AR_2021.pdf.</t>
    </r>
  </si>
  <si>
    <t xml:space="preserve">Due to a legal opinion on the confidentiality of tax records, the Montana Department of Revenue stopped providing data DNRC used to calculate the average price and valuation for individual fields.  The DNRC data published for these years were summaries prepared by DoR.  Some oil production is exempt from state taxation and is not included in DoR's production figures. Wells are classified for tax purposes as either oil or gas wells; only oil from wells classified as oil wells is included in DoR figures.  After 1997, DNRC stopped publishing this data table.  In FY2001, data was obtained directly from the Montana Department of Revenue.  </t>
  </si>
  <si>
    <t>Average (2017-2021)</t>
  </si>
  <si>
    <r>
      <t xml:space="preserve">Source: </t>
    </r>
    <r>
      <rPr>
        <sz val="9"/>
        <rFont val="Arial"/>
        <family val="2"/>
      </rPr>
      <t xml:space="preserve">Montana Department of Natural Resources and Conservation, Oil and Gas Conservation Division, </t>
    </r>
    <r>
      <rPr>
        <i/>
        <sz val="9"/>
        <rFont val="Arial"/>
        <family val="2"/>
      </rPr>
      <t>Annual Review</t>
    </r>
    <r>
      <rPr>
        <sz val="9"/>
        <rFont val="Arial"/>
        <family val="2"/>
      </rPr>
      <t xml:space="preserve"> (2005-2021), https://bogwebfiles.dnrc.mt.gov/AnnualReviews/.</t>
    </r>
  </si>
  <si>
    <r>
      <t>SOURCE:</t>
    </r>
    <r>
      <rPr>
        <sz val="9"/>
        <rFont val="Arial"/>
        <family val="2"/>
      </rPr>
      <t xml:space="preserve"> U.S. Department of Energy, Energy Information Administration,  2017-2020 at State Energy Data System, file "Table CT7-Transportation Sector Energy Consumption Estimates", </t>
    </r>
    <r>
      <rPr>
        <i/>
        <sz val="9"/>
        <rFont val="Arial"/>
        <family val="2"/>
      </rPr>
      <t>State Energy Data System</t>
    </r>
    <r>
      <rPr>
        <sz val="9"/>
        <rFont val="Arial"/>
        <family val="2"/>
      </rPr>
      <t xml:space="preserve"> file "All Consumption in Physical Units," 1960-2016.
1960 Through 2018, DOE/EIA-0214 (2018), https://www.eia.gov/state/seds/sep_use/notes/use_print.pdf.  Fuel ethanol is not given in this publication.</t>
    </r>
  </si>
  <si>
    <r>
      <t>SOURCE:</t>
    </r>
    <r>
      <rPr>
        <sz val="9"/>
        <rFont val="Arial"/>
        <family val="2"/>
      </rPr>
      <t xml:space="preserve"> State Energy Data System (SEDS): 2020 (updates by energy source), some of this data found in 'Table CT1. Energy Consumption Estimates for Selected Energy Sources...'; U.S. Department of Energy, Energy Information Administration, </t>
    </r>
    <r>
      <rPr>
        <i/>
        <sz val="9"/>
        <rFont val="Arial"/>
        <family val="2"/>
      </rPr>
      <t>State Energy Data System</t>
    </r>
    <r>
      <rPr>
        <sz val="9"/>
        <rFont val="Arial"/>
        <family val="2"/>
      </rPr>
      <t xml:space="preserve"> file "All Consumption in Physical Units," 1960-2016. 2017-2018 at State Energy Consumption Estimates 1960 Through 2018, DOE/EIA-0214(2018)</t>
    </r>
    <r>
      <rPr>
        <b/>
        <sz val="9"/>
        <rFont val="Arial"/>
        <family val="2"/>
      </rPr>
      <t xml:space="preserve"> </t>
    </r>
  </si>
  <si>
    <r>
      <t>SOURCE:</t>
    </r>
    <r>
      <rPr>
        <sz val="9"/>
        <rFont val="Arial"/>
        <family val="2"/>
      </rPr>
      <t xml:space="preserve"> FY2021-22, Jared Isom, Montana Dept. of Revenue, database of tax filings except for wellhead price which comes from U.S. EIA, https://www.eia.gov/dnav/pet/hist/LeafHandler.ashx?n=PET&amp;s=F004030__3&amp;f=M, as of 2022, 'wellhead price' is now referred to as 'Montana Crude Oil First Purchaser Price' by the U.S. EIA;  1960-1997, Montana Department of Natural Resources and  Conservation, Oil and Gas Conservation Division, </t>
    </r>
    <r>
      <rPr>
        <i/>
        <sz val="9"/>
        <rFont val="Arial"/>
        <family val="2"/>
      </rPr>
      <t>Annual Review</t>
    </r>
    <r>
      <rPr>
        <sz val="9"/>
        <rFont val="Arial"/>
        <family val="2"/>
      </rPr>
      <t xml:space="preserve">, 1960-1997;  DoR files for FY01-17; FY18-20, Dylan Cole, Montana Dept. of Revenue-TPR. FY08-FY20 numbers reflect updates and amended returns.  </t>
    </r>
  </si>
  <si>
    <r>
      <t>SOURCE for everything on this tab:</t>
    </r>
    <r>
      <rPr>
        <sz val="9"/>
        <rFont val="Arial"/>
        <family val="2"/>
      </rPr>
      <t xml:space="preserve"> Montana Department of Natural Resources and Conservation, Oil and Gas Division, </t>
    </r>
    <r>
      <rPr>
        <i/>
        <sz val="9"/>
        <rFont val="Arial"/>
        <family val="2"/>
      </rPr>
      <t xml:space="preserve">Annual Review, </t>
    </r>
    <r>
      <rPr>
        <sz val="9"/>
        <rFont val="Arial"/>
        <family val="2"/>
      </rPr>
      <t>1960-2021,https://bogwebfiles.dnrc.mt.gov/AnnualReviews/.</t>
    </r>
  </si>
  <si>
    <t>--</t>
  </si>
  <si>
    <r>
      <rPr>
        <b/>
        <sz val="11"/>
        <color theme="1"/>
        <rFont val="Calibri"/>
        <family val="2"/>
        <scheme val="minor"/>
      </rPr>
      <t>Source:</t>
    </r>
    <r>
      <rPr>
        <sz val="11"/>
        <color theme="1"/>
        <rFont val="Calibri"/>
        <family val="2"/>
        <scheme val="minor"/>
      </rPr>
      <t xml:space="preserve"> U.S. EIA, SEDS. The SEDS consumption tables, available as Table C15. Petroleum Consumption Estimates, Total and per Capita, Ranked by State, 2020 on the EIA website at https://www.eia.gov/state/seds/data.php?incfile=/state/seds/sep_sum/html/rank_use_pet_capita.html&amp;sid=US. Companion tables containing state-level price and expenditure estimates can be found at the same website. State-level energy production estimates, a recent addition to SEDS, are also available at http://www.eia.gov/state/seds/seds-data-complete.php. </t>
    </r>
  </si>
  <si>
    <r>
      <t>Table P5. Receipts at Montana Refineries by Source of Crude Oil, 2005-2021</t>
    </r>
    <r>
      <rPr>
        <b/>
        <sz val="12"/>
        <rFont val="Arial"/>
        <family val="2"/>
      </rPr>
      <t xml:space="preserve"> (Barrels)</t>
    </r>
  </si>
  <si>
    <r>
      <t xml:space="preserve">Source: </t>
    </r>
    <r>
      <rPr>
        <sz val="9"/>
        <rFont val="Arial"/>
        <family val="2"/>
      </rPr>
      <t>This table was put together by the Montana Department of Transportation, Motor Fuel Section, Vanessa Olson, January 2022.</t>
    </r>
  </si>
  <si>
    <t xml:space="preserve">Due to budget cuts, EIA suspended publishing gasoline and diesel price data for Montana and other individual states; the February 2011 price is the last in this series, and thus 2010 is the last full year in the series when EIA prices are available for gasoline. 2012-2022 figures were calculated using state average retail gas prices averaged over each of the 12 months posted to AAA's Daily Fuel Gauge Report website, http://fuelgaugereport.aaa.com/ and collected regularly by MT DEQ.  An employee turnover prevented several months of price data from being collected and therefore, 2019 and 2020 do not have an average diesel price available for Montana. </t>
  </si>
  <si>
    <r>
      <t>SOURCES:</t>
    </r>
    <r>
      <rPr>
        <sz val="9"/>
        <rFont val="Arial"/>
        <family val="2"/>
      </rPr>
      <t xml:space="preserve"> Gasoline prices for 1984-2011 are from U.S. Department of Energy, Energy Information Administration, Total Gasoline Retail Sales by All Sellers. Gasoline and diesel prices for 2012-2022 were collected by MT DEQ and averaged from regular sampling of state average retail gas prices posted to AAA's Gas Prices website, https://gasprices.aaa.com/state-gas-price-averages/. All other fuel prices are from U.S. Department of Energy, Energy Information Administration, </t>
    </r>
    <r>
      <rPr>
        <i/>
        <sz val="9"/>
        <rFont val="Arial"/>
        <family val="2"/>
      </rPr>
      <t>State Energy Data 2006 Price and Expenditure Data</t>
    </r>
    <r>
      <rPr>
        <sz val="9"/>
        <rFont val="Arial"/>
        <family val="2"/>
      </rPr>
      <t xml:space="preserve"> (formerly, </t>
    </r>
    <r>
      <rPr>
        <i/>
        <sz val="9"/>
        <rFont val="Arial"/>
        <family val="2"/>
      </rPr>
      <t>State Energy Price and Expenditure Report</t>
    </r>
    <r>
      <rPr>
        <sz val="9"/>
        <rFont val="Arial"/>
        <family val="2"/>
      </rPr>
      <t xml:space="preserve">, annual reports 1970-2008 (EIA-0376).  Pre-1986 diesel fuel prices may include some non-highway diesel costs.  For 1970-2011, fuel tax rates are from U.S. Department of Transportation, Federal Highway Administration, </t>
    </r>
    <r>
      <rPr>
        <i/>
        <sz val="9"/>
        <rFont val="Arial"/>
        <family val="2"/>
      </rPr>
      <t>Highway Statistics</t>
    </r>
    <r>
      <rPr>
        <sz val="9"/>
        <rFont val="Arial"/>
        <family val="2"/>
      </rPr>
      <t>, annual reports, Table MF-121T 1970-2009, and 2011, with corrections as provided by Montana Department of Transportation. For 2017-2020, fuel tax rates are from the American Petroleum Institute's State Motor Fuel Taxes and the Montana Department of Transprtation FAQs site: https://www.api.org/oil-and-natural-gas/consumer-information/motor-fuel-taxes/gasoline-tax and for diesel and ethanol (and gasoline) https://www.mdt.mt.gov/business/fueltax/faq.aspx.  On the state webpage, Diesel falls under 'Special Fuels' and Ethanol falls under 'Gasoline'.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</si>
</sst>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numFmt numFmtId="165" formatCode="#,##0.0"/>
    <numFmt numFmtId="166" formatCode="0.0%"/>
    <numFmt numFmtId="167" formatCode="0.000"/>
    <numFmt numFmtId="168" formatCode="mmmm\ d\,\ yyyy"/>
    <numFmt numFmtId="169" formatCode="_(&quot;$&quot;* #,##0.000_);_(&quot;$&quot;* \(#,##0.000\);_(&quot;$&quot;* &quot;-&quot;??_);_(@_)"/>
    <numFmt numFmtId="170" formatCode="_(* #,##0_);_(* \(#,##0\);_(* &quot;-&quot;??_);_(@_)"/>
  </numFmts>
  <fonts count="39" x14ac:knownFonts="1">
    <font>
      <sz val="11"/>
      <color theme="1"/>
      <name val="Calibri"/>
      <family val="2"/>
      <scheme val="minor"/>
    </font>
    <font>
      <sz val="10"/>
      <name val="Arial"/>
      <family val="2"/>
    </font>
    <font>
      <sz val="11"/>
      <name val="Arial"/>
      <family val="2"/>
    </font>
    <font>
      <b/>
      <sz val="11"/>
      <name val="Arial"/>
      <family val="2"/>
    </font>
    <font>
      <b/>
      <sz val="14"/>
      <name val="Arial"/>
      <family val="2"/>
    </font>
    <font>
      <b/>
      <sz val="9"/>
      <name val="Arial"/>
      <family val="2"/>
    </font>
    <font>
      <i/>
      <sz val="9"/>
      <name val="Arial"/>
      <family val="2"/>
    </font>
    <font>
      <sz val="9"/>
      <name val="Arial"/>
      <family val="2"/>
    </font>
    <font>
      <b/>
      <sz val="10"/>
      <name val="Arial"/>
      <family val="2"/>
    </font>
    <font>
      <sz val="10"/>
      <name val="Arial"/>
      <family val="2"/>
    </font>
    <font>
      <sz val="12"/>
      <name val="Times New Roman"/>
      <family val="1"/>
    </font>
    <font>
      <sz val="8"/>
      <name val="Arial"/>
      <family val="2"/>
    </font>
    <font>
      <b/>
      <vertAlign val="superscript"/>
      <sz val="14"/>
      <name val="Arial"/>
      <family val="2"/>
    </font>
    <font>
      <vertAlign val="superscript"/>
      <sz val="10"/>
      <name val="Arial"/>
      <family val="2"/>
    </font>
    <font>
      <b/>
      <vertAlign val="superscript"/>
      <sz val="10"/>
      <name val="Arial"/>
      <family val="2"/>
    </font>
    <font>
      <vertAlign val="superscript"/>
      <sz val="9"/>
      <name val="Arial"/>
      <family val="2"/>
    </font>
    <font>
      <sz val="14"/>
      <name val="Arial"/>
      <family val="2"/>
    </font>
    <font>
      <b/>
      <sz val="12"/>
      <name val="Arial"/>
      <family val="2"/>
    </font>
    <font>
      <sz val="11"/>
      <color theme="1"/>
      <name val="Calibri"/>
      <family val="2"/>
      <scheme val="minor"/>
    </font>
    <font>
      <b/>
      <sz val="11"/>
      <color theme="1"/>
      <name val="Calibri"/>
      <family val="2"/>
      <scheme val="minor"/>
    </font>
    <font>
      <i/>
      <sz val="11"/>
      <color theme="1"/>
      <name val="Calibri"/>
      <family val="2"/>
      <scheme val="minor"/>
    </font>
    <font>
      <sz val="11"/>
      <color theme="0"/>
      <name val="Calibri"/>
      <family val="2"/>
      <scheme val="minor"/>
    </font>
    <font>
      <sz val="10"/>
      <color theme="1"/>
      <name val="Arial"/>
      <family val="2"/>
    </font>
    <font>
      <sz val="9"/>
      <color theme="0"/>
      <name val="Times New Roman"/>
      <family val="1"/>
    </font>
    <font>
      <sz val="10"/>
      <color indexed="10"/>
      <name val="Arial"/>
      <family val="2"/>
    </font>
    <font>
      <b/>
      <sz val="10"/>
      <color indexed="10"/>
      <name val="Arial"/>
      <family val="2"/>
    </font>
    <font>
      <i/>
      <sz val="10"/>
      <name val="Arial"/>
      <family val="2"/>
    </font>
    <font>
      <sz val="10"/>
      <color theme="1"/>
      <name val="Calibri"/>
      <family val="2"/>
      <scheme val="minor"/>
    </font>
    <font>
      <sz val="11"/>
      <color theme="1"/>
      <name val="Arial"/>
      <family val="2"/>
    </font>
    <font>
      <b/>
      <sz val="10"/>
      <color theme="1"/>
      <name val="Arial"/>
      <family val="2"/>
    </font>
    <font>
      <sz val="10"/>
      <color theme="0"/>
      <name val="Arial"/>
      <family val="2"/>
    </font>
    <font>
      <b/>
      <sz val="12"/>
      <color theme="1"/>
      <name val="Calibri"/>
      <family val="2"/>
      <scheme val="minor"/>
    </font>
    <font>
      <b/>
      <sz val="10"/>
      <color theme="1"/>
      <name val="Calibri"/>
      <family val="2"/>
      <scheme val="minor"/>
    </font>
    <font>
      <i/>
      <sz val="10"/>
      <color theme="1"/>
      <name val="Calibri"/>
      <family val="2"/>
      <scheme val="minor"/>
    </font>
    <font>
      <sz val="9"/>
      <color indexed="81"/>
      <name val="Tahoma"/>
      <family val="2"/>
    </font>
    <font>
      <b/>
      <sz val="9"/>
      <color indexed="81"/>
      <name val="Tahoma"/>
      <family val="2"/>
    </font>
    <font>
      <b/>
      <sz val="14"/>
      <color theme="1"/>
      <name val="Calibri"/>
      <family val="2"/>
      <scheme val="minor"/>
    </font>
    <font>
      <b/>
      <sz val="11"/>
      <color rgb="FF0070C0"/>
      <name val="Calibri"/>
      <family val="2"/>
      <scheme val="minor"/>
    </font>
    <font>
      <b/>
      <sz val="11"/>
      <color rgb="FFC00000"/>
      <name val="Calibri"/>
      <family val="2"/>
      <scheme val="minor"/>
    </font>
  </fonts>
  <fills count="3">
    <fill>
      <patternFill patternType="none"/>
    </fill>
    <fill>
      <patternFill patternType="gray125"/>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s>
  <cellStyleXfs count="9">
    <xf numFmtId="0" fontId="0" fillId="0" borderId="0"/>
    <xf numFmtId="0" fontId="1" fillId="0" borderId="0"/>
    <xf numFmtId="0" fontId="1" fillId="0" borderId="0" applyNumberForma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cellStyleXfs>
  <cellXfs count="539">
    <xf numFmtId="0" fontId="0" fillId="0" borderId="0" xfId="0"/>
    <xf numFmtId="0" fontId="2" fillId="0" borderId="0" xfId="1" applyFont="1" applyAlignment="1">
      <alignment vertical="top"/>
    </xf>
    <xf numFmtId="0" fontId="8" fillId="0" borderId="6" xfId="1" applyFont="1" applyBorder="1" applyAlignment="1">
      <alignment horizontal="center" vertical="center" wrapText="1"/>
    </xf>
    <xf numFmtId="0" fontId="8" fillId="0" borderId="3" xfId="1" applyFont="1" applyBorder="1" applyAlignment="1">
      <alignment horizontal="center" vertical="center" wrapText="1"/>
    </xf>
    <xf numFmtId="164" fontId="9" fillId="0" borderId="5" xfId="1" applyNumberFormat="1" applyFont="1" applyBorder="1" applyAlignment="1">
      <alignment horizontal="right" vertical="center"/>
    </xf>
    <xf numFmtId="164" fontId="9" fillId="0" borderId="0" xfId="1" applyNumberFormat="1" applyFont="1" applyAlignment="1">
      <alignment horizontal="right" vertical="center"/>
    </xf>
    <xf numFmtId="3" fontId="9" fillId="0" borderId="5" xfId="1" applyNumberFormat="1" applyFont="1" applyBorder="1" applyAlignment="1">
      <alignment horizontal="right" vertical="center"/>
    </xf>
    <xf numFmtId="0" fontId="9" fillId="0" borderId="5" xfId="1" applyFont="1" applyBorder="1" applyAlignment="1">
      <alignment vertical="center"/>
    </xf>
    <xf numFmtId="0" fontId="7" fillId="0" borderId="0" xfId="1" applyFont="1" applyAlignment="1">
      <alignment vertical="top"/>
    </xf>
    <xf numFmtId="0" fontId="4" fillId="0" borderId="0" xfId="1" applyFont="1" applyAlignment="1">
      <alignment horizontal="left" vertical="top"/>
    </xf>
    <xf numFmtId="0" fontId="3" fillId="0" borderId="0" xfId="1" applyFont="1" applyAlignment="1">
      <alignment horizontal="left" vertical="top"/>
    </xf>
    <xf numFmtId="0" fontId="9" fillId="0" borderId="0" xfId="1" applyFont="1" applyAlignment="1">
      <alignment horizontal="right" vertical="center"/>
    </xf>
    <xf numFmtId="3" fontId="9" fillId="0" borderId="0" xfId="1" applyNumberFormat="1" applyFont="1" applyAlignment="1">
      <alignment horizontal="right" vertical="center"/>
    </xf>
    <xf numFmtId="0" fontId="9" fillId="0" borderId="4" xfId="1" applyFont="1" applyBorder="1" applyAlignment="1">
      <alignment vertical="top"/>
    </xf>
    <xf numFmtId="0" fontId="8" fillId="0" borderId="6" xfId="1" applyFont="1" applyBorder="1" applyAlignment="1">
      <alignment vertical="center"/>
    </xf>
    <xf numFmtId="0" fontId="9" fillId="0" borderId="3" xfId="1" applyFont="1" applyBorder="1" applyAlignment="1">
      <alignment horizontal="center" vertical="center"/>
    </xf>
    <xf numFmtId="0" fontId="9" fillId="0" borderId="3" xfId="1" applyFont="1" applyBorder="1" applyAlignment="1">
      <alignment horizontal="left" vertical="center"/>
    </xf>
    <xf numFmtId="0" fontId="8" fillId="0" borderId="6" xfId="1" applyFont="1" applyBorder="1" applyAlignment="1">
      <alignment horizontal="left" vertical="center"/>
    </xf>
    <xf numFmtId="0" fontId="8" fillId="0" borderId="3" xfId="1" applyFont="1" applyBorder="1" applyAlignment="1">
      <alignment horizontal="center" vertical="center"/>
    </xf>
    <xf numFmtId="0" fontId="8" fillId="0" borderId="8" xfId="1" applyFont="1" applyBorder="1" applyAlignment="1">
      <alignment horizontal="center" vertical="center"/>
    </xf>
    <xf numFmtId="0" fontId="8" fillId="0" borderId="8" xfId="1" applyFont="1" applyBorder="1" applyAlignment="1">
      <alignment horizontal="center" vertical="center" wrapText="1"/>
    </xf>
    <xf numFmtId="1" fontId="9" fillId="0" borderId="5" xfId="1" applyNumberFormat="1" applyFont="1" applyBorder="1" applyAlignment="1">
      <alignment horizontal="left" vertical="center"/>
    </xf>
    <xf numFmtId="3" fontId="9" fillId="0" borderId="9" xfId="1" applyNumberFormat="1" applyFont="1" applyBorder="1" applyAlignment="1">
      <alignment horizontal="right" vertical="center"/>
    </xf>
    <xf numFmtId="164" fontId="9" fillId="0" borderId="7" xfId="1" applyNumberFormat="1" applyFont="1" applyBorder="1" applyAlignment="1">
      <alignment horizontal="right" vertical="center"/>
    </xf>
    <xf numFmtId="164" fontId="9" fillId="0" borderId="1" xfId="1" applyNumberFormat="1" applyFont="1" applyBorder="1" applyAlignment="1">
      <alignment horizontal="right" vertical="center"/>
    </xf>
    <xf numFmtId="3" fontId="9" fillId="0" borderId="1" xfId="1" applyNumberFormat="1" applyFont="1" applyBorder="1" applyAlignment="1">
      <alignment horizontal="right" vertical="center"/>
    </xf>
    <xf numFmtId="3" fontId="9" fillId="0" borderId="10" xfId="1" applyNumberFormat="1" applyFont="1" applyBorder="1" applyAlignment="1">
      <alignment horizontal="right" vertical="center"/>
    </xf>
    <xf numFmtId="0" fontId="1" fillId="0" borderId="0" xfId="1"/>
    <xf numFmtId="0" fontId="2" fillId="0" borderId="0" xfId="1" applyFont="1" applyAlignment="1">
      <alignment horizontal="center" vertical="top"/>
    </xf>
    <xf numFmtId="3" fontId="2" fillId="0" borderId="0" xfId="1" applyNumberFormat="1" applyFont="1" applyAlignment="1">
      <alignment horizontal="center" vertical="top"/>
    </xf>
    <xf numFmtId="3" fontId="2" fillId="0" borderId="0" xfId="1" applyNumberFormat="1" applyFont="1" applyAlignment="1">
      <alignment vertical="center"/>
    </xf>
    <xf numFmtId="0" fontId="2" fillId="0" borderId="5" xfId="1" applyFont="1" applyBorder="1" applyAlignment="1">
      <alignment vertical="center"/>
    </xf>
    <xf numFmtId="1" fontId="7" fillId="0" borderId="0" xfId="1" applyNumberFormat="1" applyFont="1" applyAlignment="1">
      <alignment vertical="top"/>
    </xf>
    <xf numFmtId="0" fontId="2" fillId="0" borderId="0" xfId="1" applyFont="1" applyAlignment="1">
      <alignment vertical="center"/>
    </xf>
    <xf numFmtId="0" fontId="8" fillId="0" borderId="1" xfId="1" applyFont="1" applyBorder="1" applyAlignment="1">
      <alignment horizontal="center" vertical="center" wrapText="1"/>
    </xf>
    <xf numFmtId="0" fontId="8" fillId="0" borderId="0" xfId="1" applyFont="1" applyAlignment="1">
      <alignment horizontal="center" vertical="center" wrapText="1"/>
    </xf>
    <xf numFmtId="164" fontId="9" fillId="0" borderId="0" xfId="1" applyNumberFormat="1" applyFont="1" applyAlignment="1">
      <alignment vertical="center"/>
    </xf>
    <xf numFmtId="3" fontId="9" fillId="0" borderId="0" xfId="1" applyNumberFormat="1" applyFont="1" applyAlignment="1">
      <alignment vertical="center"/>
    </xf>
    <xf numFmtId="2" fontId="9" fillId="0" borderId="0" xfId="1" applyNumberFormat="1" applyFont="1" applyAlignment="1">
      <alignment vertical="center"/>
    </xf>
    <xf numFmtId="3" fontId="7" fillId="0" borderId="0" xfId="1" applyNumberFormat="1" applyFont="1" applyAlignment="1">
      <alignment vertical="top"/>
    </xf>
    <xf numFmtId="0" fontId="7" fillId="0" borderId="0" xfId="1" applyFont="1" applyAlignment="1">
      <alignment vertical="center"/>
    </xf>
    <xf numFmtId="0" fontId="9" fillId="0" borderId="5" xfId="1" applyFont="1" applyBorder="1"/>
    <xf numFmtId="0" fontId="4" fillId="0" borderId="0" xfId="1" applyFont="1" applyAlignment="1">
      <alignment vertical="top"/>
    </xf>
    <xf numFmtId="3" fontId="3" fillId="0" borderId="0" xfId="1" applyNumberFormat="1" applyFont="1" applyAlignment="1">
      <alignment horizontal="left" vertical="top"/>
    </xf>
    <xf numFmtId="3" fontId="2" fillId="0" borderId="0" xfId="1" applyNumberFormat="1" applyFont="1" applyAlignment="1">
      <alignment vertical="top"/>
    </xf>
    <xf numFmtId="0" fontId="9" fillId="0" borderId="0" xfId="1" applyFont="1" applyAlignment="1">
      <alignment vertical="center"/>
    </xf>
    <xf numFmtId="0" fontId="9" fillId="0" borderId="2" xfId="1" applyFont="1" applyBorder="1" applyAlignment="1">
      <alignment vertical="center"/>
    </xf>
    <xf numFmtId="0" fontId="8" fillId="0" borderId="2" xfId="1" applyFont="1" applyBorder="1" applyAlignment="1">
      <alignment horizontal="center"/>
    </xf>
    <xf numFmtId="0" fontId="9" fillId="0" borderId="2" xfId="1" applyFont="1" applyBorder="1" applyAlignment="1">
      <alignment horizontal="center"/>
    </xf>
    <xf numFmtId="3" fontId="9" fillId="0" borderId="2" xfId="1" applyNumberFormat="1" applyFont="1" applyBorder="1" applyAlignment="1">
      <alignment vertical="center"/>
    </xf>
    <xf numFmtId="0" fontId="9" fillId="0" borderId="11" xfId="1" applyFont="1" applyBorder="1" applyAlignment="1">
      <alignment vertical="center"/>
    </xf>
    <xf numFmtId="0" fontId="8" fillId="0" borderId="7" xfId="1" applyFont="1" applyBorder="1" applyAlignment="1">
      <alignment horizontal="right" vertical="center" wrapText="1"/>
    </xf>
    <xf numFmtId="0" fontId="9" fillId="0" borderId="9" xfId="1" applyFont="1" applyBorder="1" applyAlignment="1">
      <alignment vertical="center"/>
    </xf>
    <xf numFmtId="0" fontId="2" fillId="0" borderId="9" xfId="1" applyFont="1" applyBorder="1" applyAlignment="1">
      <alignment vertical="center"/>
    </xf>
    <xf numFmtId="1" fontId="9" fillId="0" borderId="5" xfId="1" applyNumberFormat="1" applyFont="1" applyBorder="1" applyAlignment="1">
      <alignment vertical="center"/>
    </xf>
    <xf numFmtId="1" fontId="9" fillId="0" borderId="5" xfId="1" quotePrefix="1" applyNumberFormat="1" applyFont="1" applyBorder="1" applyAlignment="1">
      <alignment horizontal="right" vertical="center"/>
    </xf>
    <xf numFmtId="164" fontId="9" fillId="0" borderId="9" xfId="1" applyNumberFormat="1" applyFont="1" applyBorder="1" applyAlignment="1">
      <alignment vertical="center"/>
    </xf>
    <xf numFmtId="165" fontId="9" fillId="0" borderId="9" xfId="1" applyNumberFormat="1" applyFont="1" applyBorder="1" applyAlignment="1">
      <alignment vertical="center"/>
    </xf>
    <xf numFmtId="3" fontId="11" fillId="0" borderId="0" xfId="1" applyNumberFormat="1" applyFont="1"/>
    <xf numFmtId="3" fontId="9" fillId="0" borderId="0" xfId="1" applyNumberFormat="1" applyFont="1" applyAlignment="1">
      <alignment vertical="center" wrapText="1"/>
    </xf>
    <xf numFmtId="3" fontId="2" fillId="0" borderId="0" xfId="1" applyNumberFormat="1" applyFont="1" applyAlignment="1">
      <alignment vertical="center" wrapText="1"/>
    </xf>
    <xf numFmtId="3" fontId="7" fillId="0" borderId="0" xfId="1" applyNumberFormat="1" applyFont="1" applyAlignment="1">
      <alignment vertical="center"/>
    </xf>
    <xf numFmtId="1" fontId="15" fillId="0" borderId="0" xfId="1" applyNumberFormat="1" applyFont="1" applyAlignment="1" applyProtection="1">
      <alignment vertical="center"/>
      <protection locked="0"/>
    </xf>
    <xf numFmtId="3" fontId="8" fillId="0" borderId="2" xfId="1" applyNumberFormat="1" applyFont="1" applyBorder="1" applyAlignment="1">
      <alignment horizontal="center" vertical="center"/>
    </xf>
    <xf numFmtId="3" fontId="8" fillId="0" borderId="0" xfId="1" applyNumberFormat="1" applyFont="1" applyAlignment="1">
      <alignment horizontal="center" vertical="center"/>
    </xf>
    <xf numFmtId="3" fontId="8" fillId="0" borderId="5" xfId="1" applyNumberFormat="1" applyFont="1" applyBorder="1" applyAlignment="1">
      <alignment vertical="center"/>
    </xf>
    <xf numFmtId="3" fontId="8" fillId="0" borderId="2" xfId="1" applyNumberFormat="1" applyFont="1" applyBorder="1" applyAlignment="1">
      <alignment vertical="center"/>
    </xf>
    <xf numFmtId="3" fontId="8" fillId="0" borderId="11" xfId="1" applyNumberFormat="1" applyFont="1" applyBorder="1" applyAlignment="1">
      <alignment vertical="center"/>
    </xf>
    <xf numFmtId="3" fontId="8" fillId="0" borderId="6" xfId="1" applyNumberFormat="1" applyFont="1" applyBorder="1" applyAlignment="1">
      <alignment horizontal="left" vertical="center"/>
    </xf>
    <xf numFmtId="3" fontId="8" fillId="0" borderId="3" xfId="1" applyNumberFormat="1" applyFont="1" applyBorder="1" applyAlignment="1">
      <alignment horizontal="center" vertical="center"/>
    </xf>
    <xf numFmtId="3" fontId="8" fillId="0" borderId="1" xfId="1" applyNumberFormat="1" applyFont="1" applyBorder="1" applyAlignment="1">
      <alignment horizontal="center" vertical="center"/>
    </xf>
    <xf numFmtId="3" fontId="8" fillId="0" borderId="8" xfId="1" applyNumberFormat="1" applyFont="1" applyBorder="1" applyAlignment="1">
      <alignment horizontal="center" vertical="center"/>
    </xf>
    <xf numFmtId="3" fontId="8" fillId="0" borderId="4" xfId="1" applyNumberFormat="1" applyFont="1" applyBorder="1" applyAlignment="1">
      <alignment horizontal="center" vertical="center"/>
    </xf>
    <xf numFmtId="3" fontId="8" fillId="0" borderId="11" xfId="1" applyNumberFormat="1" applyFont="1" applyBorder="1" applyAlignment="1">
      <alignment horizontal="center" vertical="center"/>
    </xf>
    <xf numFmtId="3" fontId="8" fillId="0" borderId="9" xfId="1" applyNumberFormat="1" applyFont="1" applyBorder="1" applyAlignment="1">
      <alignment horizontal="center" vertical="center"/>
    </xf>
    <xf numFmtId="3" fontId="8" fillId="0" borderId="5" xfId="1" applyNumberFormat="1" applyFont="1" applyBorder="1" applyAlignment="1">
      <alignment horizontal="center" vertical="center"/>
    </xf>
    <xf numFmtId="3" fontId="7" fillId="0" borderId="0" xfId="1" applyNumberFormat="1" applyFont="1" applyAlignment="1">
      <alignment vertical="center" wrapText="1"/>
    </xf>
    <xf numFmtId="1" fontId="7" fillId="0" borderId="0" xfId="1" applyNumberFormat="1" applyFont="1" applyAlignment="1">
      <alignment vertical="center"/>
    </xf>
    <xf numFmtId="3" fontId="9" fillId="0" borderId="6" xfId="1" applyNumberFormat="1" applyFont="1" applyBorder="1" applyAlignment="1">
      <alignment vertical="center"/>
    </xf>
    <xf numFmtId="3" fontId="8" fillId="0" borderId="3" xfId="1" applyNumberFormat="1" applyFont="1" applyBorder="1" applyAlignment="1">
      <alignment horizontal="left" vertical="center" indent="2"/>
    </xf>
    <xf numFmtId="3" fontId="9" fillId="0" borderId="8" xfId="1" applyNumberFormat="1" applyFont="1" applyBorder="1" applyAlignment="1">
      <alignment vertical="center"/>
    </xf>
    <xf numFmtId="3" fontId="9" fillId="0" borderId="6" xfId="1" applyNumberFormat="1" applyFont="1" applyBorder="1" applyAlignment="1">
      <alignment vertical="center" wrapText="1"/>
    </xf>
    <xf numFmtId="3" fontId="8" fillId="0" borderId="3" xfId="1" applyNumberFormat="1" applyFont="1" applyBorder="1" applyAlignment="1">
      <alignment horizontal="left" vertical="center"/>
    </xf>
    <xf numFmtId="3" fontId="8" fillId="0" borderId="2" xfId="1" applyNumberFormat="1" applyFont="1" applyBorder="1" applyAlignment="1">
      <alignment horizontal="left" vertical="center"/>
    </xf>
    <xf numFmtId="3" fontId="9" fillId="0" borderId="5" xfId="1" applyNumberFormat="1" applyFont="1" applyBorder="1" applyAlignment="1">
      <alignment vertical="center"/>
    </xf>
    <xf numFmtId="3" fontId="9" fillId="0" borderId="9" xfId="1" applyNumberFormat="1" applyFont="1" applyBorder="1" applyAlignment="1">
      <alignment vertical="center"/>
    </xf>
    <xf numFmtId="3" fontId="9" fillId="0" borderId="5" xfId="2" applyNumberFormat="1" applyFont="1" applyFill="1" applyBorder="1" applyAlignment="1">
      <alignment vertical="center"/>
    </xf>
    <xf numFmtId="3" fontId="9" fillId="0" borderId="5" xfId="1" applyNumberFormat="1" applyFont="1" applyBorder="1"/>
    <xf numFmtId="3" fontId="9" fillId="0" borderId="0" xfId="1" applyNumberFormat="1" applyFont="1"/>
    <xf numFmtId="1" fontId="9" fillId="0" borderId="4" xfId="1" applyNumberFormat="1" applyFont="1" applyBorder="1" applyAlignment="1">
      <alignment vertical="top"/>
    </xf>
    <xf numFmtId="1" fontId="8" fillId="0" borderId="5" xfId="1" applyNumberFormat="1" applyFont="1" applyBorder="1" applyAlignment="1">
      <alignment vertical="top"/>
    </xf>
    <xf numFmtId="3" fontId="8" fillId="0" borderId="12" xfId="1" applyNumberFormat="1" applyFont="1" applyBorder="1" applyAlignment="1">
      <alignment vertical="center"/>
    </xf>
    <xf numFmtId="3" fontId="8" fillId="0" borderId="12" xfId="1" applyNumberFormat="1" applyFont="1" applyBorder="1" applyAlignment="1">
      <alignment horizontal="center" vertical="center"/>
    </xf>
    <xf numFmtId="1" fontId="8" fillId="0" borderId="13" xfId="1" applyNumberFormat="1" applyFont="1" applyBorder="1" applyAlignment="1">
      <alignment horizontal="center" vertical="center"/>
    </xf>
    <xf numFmtId="3" fontId="9" fillId="0" borderId="12" xfId="1" applyNumberFormat="1" applyFont="1" applyBorder="1" applyAlignment="1">
      <alignment vertical="center"/>
    </xf>
    <xf numFmtId="1" fontId="9" fillId="0" borderId="5" xfId="1" applyNumberFormat="1" applyFont="1" applyBorder="1" applyProtection="1">
      <protection locked="0"/>
    </xf>
    <xf numFmtId="3" fontId="9" fillId="0" borderId="12" xfId="1" applyNumberFormat="1" applyFont="1" applyBorder="1" applyAlignment="1">
      <alignment horizontal="right" vertical="center"/>
    </xf>
    <xf numFmtId="1" fontId="9" fillId="0" borderId="7" xfId="1" applyNumberFormat="1" applyFont="1" applyBorder="1" applyProtection="1">
      <protection locked="0"/>
    </xf>
    <xf numFmtId="3" fontId="9" fillId="0" borderId="7" xfId="1" applyNumberFormat="1" applyFont="1" applyBorder="1" applyAlignment="1">
      <alignment vertical="center"/>
    </xf>
    <xf numFmtId="3" fontId="9" fillId="0" borderId="1" xfId="1" applyNumberFormat="1" applyFont="1" applyBorder="1" applyAlignment="1">
      <alignment vertical="center"/>
    </xf>
    <xf numFmtId="3" fontId="9" fillId="0" borderId="10" xfId="1" applyNumberFormat="1" applyFont="1" applyBorder="1" applyAlignment="1">
      <alignment vertical="center"/>
    </xf>
    <xf numFmtId="3" fontId="9" fillId="0" borderId="14" xfId="1" applyNumberFormat="1" applyFont="1" applyBorder="1" applyAlignment="1">
      <alignment vertical="center"/>
    </xf>
    <xf numFmtId="1" fontId="9" fillId="0" borderId="4" xfId="1" applyNumberFormat="1" applyFont="1" applyBorder="1" applyProtection="1">
      <protection locked="0"/>
    </xf>
    <xf numFmtId="3" fontId="9" fillId="0" borderId="4" xfId="1" applyNumberFormat="1" applyFont="1" applyBorder="1" applyAlignment="1">
      <alignment vertical="center"/>
    </xf>
    <xf numFmtId="3" fontId="9" fillId="0" borderId="11" xfId="1" applyNumberFormat="1" applyFont="1" applyBorder="1" applyAlignment="1">
      <alignment vertical="center"/>
    </xf>
    <xf numFmtId="3" fontId="8" fillId="0" borderId="15" xfId="1" applyNumberFormat="1" applyFont="1" applyBorder="1" applyAlignment="1">
      <alignment horizontal="center" vertical="center"/>
    </xf>
    <xf numFmtId="3" fontId="8" fillId="0" borderId="16" xfId="1" applyNumberFormat="1" applyFont="1" applyBorder="1" applyAlignment="1">
      <alignment horizontal="center" vertical="center"/>
    </xf>
    <xf numFmtId="3" fontId="8" fillId="0" borderId="16" xfId="1" applyNumberFormat="1" applyFont="1" applyBorder="1" applyAlignment="1">
      <alignment horizontal="center" vertical="center" wrapText="1"/>
    </xf>
    <xf numFmtId="3" fontId="8" fillId="0" borderId="17" xfId="1" applyNumberFormat="1" applyFont="1" applyBorder="1" applyAlignment="1">
      <alignment horizontal="center" vertical="center"/>
    </xf>
    <xf numFmtId="0" fontId="9" fillId="0" borderId="0" xfId="1" applyFont="1"/>
    <xf numFmtId="0" fontId="9" fillId="0" borderId="9" xfId="1" applyFont="1" applyBorder="1"/>
    <xf numFmtId="1" fontId="9" fillId="0" borderId="12" xfId="1" applyNumberFormat="1" applyFont="1" applyBorder="1" applyProtection="1">
      <protection locked="0"/>
    </xf>
    <xf numFmtId="0" fontId="11" fillId="0" borderId="0" xfId="1" applyFont="1"/>
    <xf numFmtId="3" fontId="10" fillId="0" borderId="0" xfId="1" applyNumberFormat="1" applyFont="1"/>
    <xf numFmtId="0" fontId="10" fillId="0" borderId="0" xfId="1" applyFont="1"/>
    <xf numFmtId="0" fontId="16" fillId="0" borderId="0" xfId="0" applyFont="1"/>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wrapText="1"/>
    </xf>
    <xf numFmtId="0" fontId="9" fillId="0" borderId="0" xfId="0" applyFont="1"/>
    <xf numFmtId="0" fontId="8" fillId="0" borderId="4" xfId="0" applyFont="1" applyBorder="1" applyAlignment="1">
      <alignment vertical="top"/>
    </xf>
    <xf numFmtId="0" fontId="8" fillId="0" borderId="13" xfId="0" applyFont="1" applyBorder="1" applyAlignment="1">
      <alignment vertical="center"/>
    </xf>
    <xf numFmtId="0" fontId="9" fillId="0" borderId="0" xfId="0" applyFont="1" applyAlignment="1">
      <alignment vertical="top"/>
    </xf>
    <xf numFmtId="0" fontId="9" fillId="0" borderId="0" xfId="0" applyFont="1" applyAlignment="1">
      <alignment vertical="center"/>
    </xf>
    <xf numFmtId="0" fontId="8" fillId="0" borderId="5" xfId="0" applyFont="1" applyBorder="1" applyAlignment="1">
      <alignment vertical="top"/>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6" xfId="0" applyFont="1" applyBorder="1" applyAlignment="1">
      <alignment horizontal="center" vertical="top"/>
    </xf>
    <xf numFmtId="0" fontId="8" fillId="0" borderId="14" xfId="0" applyFont="1" applyBorder="1" applyAlignment="1">
      <alignment horizontal="center" vertical="center"/>
    </xf>
    <xf numFmtId="0" fontId="9" fillId="0" borderId="13" xfId="0" applyFont="1" applyBorder="1" applyAlignment="1">
      <alignment vertical="center"/>
    </xf>
    <xf numFmtId="0" fontId="9" fillId="0" borderId="1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top"/>
    </xf>
    <xf numFmtId="3" fontId="9" fillId="0" borderId="5" xfId="0" applyNumberFormat="1" applyFont="1" applyBorder="1" applyAlignment="1">
      <alignment vertical="center"/>
    </xf>
    <xf numFmtId="164" fontId="9" fillId="0" borderId="9" xfId="0" applyNumberFormat="1" applyFont="1" applyBorder="1" applyAlignment="1">
      <alignment vertical="center"/>
    </xf>
    <xf numFmtId="1" fontId="9" fillId="0" borderId="5" xfId="0" applyNumberFormat="1" applyFont="1" applyBorder="1" applyAlignment="1">
      <alignment vertical="center"/>
    </xf>
    <xf numFmtId="0" fontId="9" fillId="0" borderId="5" xfId="0" applyFont="1" applyBorder="1" applyAlignment="1">
      <alignment vertical="center"/>
    </xf>
    <xf numFmtId="3" fontId="9" fillId="0" borderId="9" xfId="0" applyNumberFormat="1" applyFont="1" applyBorder="1" applyAlignment="1">
      <alignment vertical="center"/>
    </xf>
    <xf numFmtId="1" fontId="9" fillId="0" borderId="5" xfId="0" applyNumberFormat="1" applyFont="1" applyBorder="1" applyAlignment="1">
      <alignment vertical="top"/>
    </xf>
    <xf numFmtId="0" fontId="9" fillId="0" borderId="5" xfId="0" applyFont="1" applyBorder="1" applyAlignment="1">
      <alignment horizontal="right" vertical="center"/>
    </xf>
    <xf numFmtId="164" fontId="9" fillId="0" borderId="9" xfId="0" applyNumberFormat="1" applyFont="1" applyBorder="1" applyAlignment="1">
      <alignment horizontal="right" vertical="center"/>
    </xf>
    <xf numFmtId="3" fontId="9" fillId="0" borderId="0" xfId="0" applyNumberFormat="1" applyFont="1"/>
    <xf numFmtId="3" fontId="9" fillId="0" borderId="0" xfId="0" applyNumberFormat="1" applyFont="1" applyAlignment="1">
      <alignment vertical="center"/>
    </xf>
    <xf numFmtId="3" fontId="9" fillId="0" borderId="0" xfId="0" applyNumberFormat="1" applyFont="1" applyAlignment="1">
      <alignment vertical="top"/>
    </xf>
    <xf numFmtId="0" fontId="9" fillId="0" borderId="5" xfId="0" applyFont="1" applyBorder="1"/>
    <xf numFmtId="0" fontId="9" fillId="0" borderId="12" xfId="0" applyFont="1" applyBorder="1"/>
    <xf numFmtId="1" fontId="2" fillId="0" borderId="0" xfId="0" applyNumberFormat="1" applyFont="1" applyAlignment="1">
      <alignment vertical="top"/>
    </xf>
    <xf numFmtId="164" fontId="2" fillId="0" borderId="0" xfId="0" applyNumberFormat="1" applyFont="1" applyAlignment="1">
      <alignment vertical="center"/>
    </xf>
    <xf numFmtId="0" fontId="2" fillId="0" borderId="0" xfId="0" applyFont="1" applyAlignment="1">
      <alignment vertical="center"/>
    </xf>
    <xf numFmtId="3" fontId="2" fillId="0" borderId="0" xfId="0" applyNumberFormat="1" applyFont="1" applyAlignment="1">
      <alignment vertical="center"/>
    </xf>
    <xf numFmtId="0" fontId="2" fillId="0" borderId="0" xfId="0" applyFont="1" applyAlignment="1">
      <alignment vertical="top"/>
    </xf>
    <xf numFmtId="0" fontId="7" fillId="0" borderId="0" xfId="0" applyFont="1" applyAlignment="1">
      <alignment vertical="top"/>
    </xf>
    <xf numFmtId="0" fontId="7" fillId="0" borderId="0" xfId="0" applyFont="1" applyAlignment="1">
      <alignment vertical="center"/>
    </xf>
    <xf numFmtId="0" fontId="4" fillId="0" borderId="0" xfId="0" applyFont="1"/>
    <xf numFmtId="0" fontId="8" fillId="0" borderId="18" xfId="0" applyFont="1" applyBorder="1" applyAlignment="1">
      <alignment horizontal="center" wrapText="1"/>
    </xf>
    <xf numFmtId="0" fontId="8" fillId="0" borderId="4" xfId="0" applyFont="1" applyBorder="1" applyAlignment="1">
      <alignment horizontal="center"/>
    </xf>
    <xf numFmtId="0" fontId="8" fillId="0" borderId="2" xfId="0" applyFont="1" applyBorder="1" applyAlignment="1">
      <alignment horizontal="center"/>
    </xf>
    <xf numFmtId="3" fontId="8" fillId="0" borderId="2" xfId="0" applyNumberFormat="1" applyFont="1" applyBorder="1" applyAlignment="1">
      <alignment horizontal="center" wrapText="1"/>
    </xf>
    <xf numFmtId="3" fontId="8" fillId="0" borderId="2" xfId="0" applyNumberFormat="1" applyFont="1" applyBorder="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9" fillId="0" borderId="5" xfId="0" applyFont="1" applyBorder="1" applyAlignment="1">
      <alignment wrapText="1"/>
    </xf>
    <xf numFmtId="3" fontId="9" fillId="0" borderId="4" xfId="0" applyNumberFormat="1" applyFont="1" applyBorder="1"/>
    <xf numFmtId="9" fontId="9" fillId="0" borderId="2" xfId="0" applyNumberFormat="1" applyFont="1" applyBorder="1"/>
    <xf numFmtId="3" fontId="9" fillId="0" borderId="2" xfId="0" applyNumberFormat="1" applyFont="1" applyBorder="1"/>
    <xf numFmtId="9" fontId="9" fillId="0" borderId="2" xfId="0" applyNumberFormat="1" applyFont="1" applyBorder="1" applyAlignment="1">
      <alignment horizontal="center"/>
    </xf>
    <xf numFmtId="9" fontId="9" fillId="0" borderId="11" xfId="0" applyNumberFormat="1" applyFont="1" applyBorder="1"/>
    <xf numFmtId="3" fontId="9" fillId="0" borderId="0" xfId="0" applyNumberFormat="1" applyFont="1" applyAlignment="1">
      <alignment horizontal="center" wrapText="1"/>
    </xf>
    <xf numFmtId="9" fontId="9" fillId="0" borderId="0" xfId="0" applyNumberFormat="1" applyFont="1"/>
    <xf numFmtId="9" fontId="9" fillId="0" borderId="9" xfId="0" applyNumberFormat="1" applyFont="1" applyBorder="1"/>
    <xf numFmtId="3" fontId="9" fillId="0" borderId="7" xfId="0" applyNumberFormat="1" applyFont="1" applyBorder="1"/>
    <xf numFmtId="3" fontId="9" fillId="0" borderId="1" xfId="0" applyNumberFormat="1" applyFont="1" applyBorder="1"/>
    <xf numFmtId="0" fontId="9" fillId="0" borderId="18" xfId="0" applyFont="1" applyBorder="1" applyAlignment="1">
      <alignment wrapText="1"/>
    </xf>
    <xf numFmtId="9" fontId="9" fillId="0" borderId="3" xfId="0" applyNumberFormat="1" applyFont="1" applyBorder="1"/>
    <xf numFmtId="3" fontId="9" fillId="0" borderId="3" xfId="0" applyNumberFormat="1" applyFont="1" applyBorder="1"/>
    <xf numFmtId="0" fontId="9" fillId="0" borderId="6" xfId="0" applyFont="1" applyBorder="1" applyAlignment="1">
      <alignment wrapText="1"/>
    </xf>
    <xf numFmtId="3" fontId="9" fillId="0" borderId="1" xfId="0" applyNumberFormat="1" applyFont="1" applyBorder="1" applyAlignment="1">
      <alignment wrapText="1"/>
    </xf>
    <xf numFmtId="0" fontId="9" fillId="0" borderId="8" xfId="0" applyFont="1" applyBorder="1"/>
    <xf numFmtId="3" fontId="9" fillId="0" borderId="2" xfId="0" applyNumberFormat="1" applyFont="1" applyBorder="1" applyAlignment="1">
      <alignment horizontal="center" wrapText="1"/>
    </xf>
    <xf numFmtId="0" fontId="9" fillId="0" borderId="0" xfId="0" applyFont="1" applyAlignment="1">
      <alignment wrapText="1"/>
    </xf>
    <xf numFmtId="3" fontId="9" fillId="0" borderId="5" xfId="0" applyNumberFormat="1" applyFont="1" applyBorder="1"/>
    <xf numFmtId="3" fontId="8" fillId="0" borderId="0" xfId="0" applyNumberFormat="1" applyFont="1" applyAlignment="1">
      <alignment horizontal="center"/>
    </xf>
    <xf numFmtId="3" fontId="9" fillId="0" borderId="2" xfId="0" applyNumberFormat="1" applyFont="1" applyBorder="1" applyAlignment="1">
      <alignment horizontal="center"/>
    </xf>
    <xf numFmtId="0" fontId="9" fillId="0" borderId="12" xfId="0" applyFont="1" applyBorder="1" applyAlignment="1">
      <alignment wrapText="1"/>
    </xf>
    <xf numFmtId="3" fontId="9" fillId="0" borderId="0" xfId="0" applyNumberFormat="1" applyFont="1" applyAlignment="1">
      <alignment horizontal="right" wrapText="1"/>
    </xf>
    <xf numFmtId="0" fontId="9" fillId="0" borderId="3" xfId="0" applyFont="1" applyBorder="1"/>
    <xf numFmtId="0" fontId="8" fillId="0" borderId="0" xfId="0" applyFont="1" applyAlignment="1">
      <alignment horizontal="center" wrapText="1"/>
    </xf>
    <xf numFmtId="3" fontId="8" fillId="0" borderId="0" xfId="0" applyNumberFormat="1" applyFont="1" applyAlignment="1">
      <alignment horizontal="center" wrapText="1"/>
    </xf>
    <xf numFmtId="0" fontId="8" fillId="0" borderId="6" xfId="0" applyFont="1" applyBorder="1" applyAlignment="1">
      <alignment horizontal="center" wrapText="1"/>
    </xf>
    <xf numFmtId="0" fontId="16" fillId="0" borderId="0" xfId="0" applyFont="1" applyAlignment="1">
      <alignment vertical="center" wrapText="1"/>
    </xf>
    <xf numFmtId="3" fontId="2" fillId="0" borderId="0" xfId="0" applyNumberFormat="1" applyFont="1" applyAlignment="1">
      <alignment vertical="top"/>
    </xf>
    <xf numFmtId="0" fontId="9" fillId="0" borderId="0" xfId="0" applyFont="1" applyAlignment="1">
      <alignment vertical="center" wrapText="1"/>
    </xf>
    <xf numFmtId="1" fontId="8" fillId="0" borderId="18" xfId="0" applyNumberFormat="1" applyFont="1" applyBorder="1" applyAlignment="1">
      <alignment horizontal="center" vertical="center"/>
    </xf>
    <xf numFmtId="3" fontId="8"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xf>
    <xf numFmtId="3" fontId="8" fillId="0" borderId="8" xfId="0" applyNumberFormat="1" applyFont="1" applyBorder="1" applyAlignment="1">
      <alignment horizontal="center" vertical="center"/>
    </xf>
    <xf numFmtId="0" fontId="9" fillId="0" borderId="0" xfId="0" applyFont="1" applyAlignment="1">
      <alignment horizontal="center" vertical="top"/>
    </xf>
    <xf numFmtId="3" fontId="8" fillId="0" borderId="18" xfId="0" applyNumberFormat="1" applyFont="1" applyBorder="1" applyAlignment="1">
      <alignment horizontal="center" vertical="center" wrapText="1"/>
    </xf>
    <xf numFmtId="0" fontId="9" fillId="0" borderId="0" xfId="0" applyFont="1" applyAlignment="1">
      <alignment horizontal="center" vertical="center" wrapText="1"/>
    </xf>
    <xf numFmtId="1" fontId="9" fillId="0" borderId="9" xfId="0" applyNumberFormat="1" applyFont="1" applyBorder="1" applyAlignment="1">
      <alignment vertical="center" wrapText="1"/>
    </xf>
    <xf numFmtId="3" fontId="9" fillId="0" borderId="0" xfId="0" applyNumberFormat="1" applyFont="1" applyAlignment="1">
      <alignment vertical="center" wrapText="1"/>
    </xf>
    <xf numFmtId="3" fontId="9" fillId="0" borderId="9" xfId="0" applyNumberFormat="1" applyFont="1" applyBorder="1" applyAlignment="1">
      <alignment vertical="center" wrapText="1"/>
    </xf>
    <xf numFmtId="3" fontId="9" fillId="0" borderId="12" xfId="0" applyNumberFormat="1" applyFont="1" applyBorder="1" applyAlignment="1">
      <alignment vertical="center" wrapText="1"/>
    </xf>
    <xf numFmtId="1" fontId="0" fillId="0" borderId="9" xfId="0" applyNumberFormat="1" applyBorder="1"/>
    <xf numFmtId="3" fontId="0" fillId="0" borderId="0" xfId="0" applyNumberFormat="1"/>
    <xf numFmtId="3" fontId="0" fillId="0" borderId="9" xfId="0" applyNumberFormat="1" applyBorder="1"/>
    <xf numFmtId="3" fontId="0" fillId="0" borderId="12" xfId="0" applyNumberFormat="1" applyBorder="1"/>
    <xf numFmtId="1" fontId="0" fillId="0" borderId="0" xfId="0" applyNumberFormat="1"/>
    <xf numFmtId="1" fontId="7" fillId="0" borderId="0" xfId="0" applyNumberFormat="1" applyFont="1" applyAlignment="1">
      <alignment vertical="top"/>
    </xf>
    <xf numFmtId="3" fontId="7" fillId="0" borderId="0" xfId="0" applyNumberFormat="1" applyFont="1" applyAlignment="1">
      <alignment vertical="top"/>
    </xf>
    <xf numFmtId="0" fontId="7" fillId="0" borderId="0" xfId="0" applyFont="1" applyAlignment="1">
      <alignment vertical="center" wrapText="1"/>
    </xf>
    <xf numFmtId="0" fontId="7" fillId="0" borderId="0" xfId="0" applyFont="1"/>
    <xf numFmtId="0" fontId="5" fillId="0" borderId="0" xfId="0" applyFont="1" applyAlignment="1">
      <alignment horizontal="left" vertical="top"/>
    </xf>
    <xf numFmtId="1" fontId="9" fillId="0" borderId="0" xfId="0" applyNumberFormat="1" applyFont="1" applyAlignment="1">
      <alignment vertical="center"/>
    </xf>
    <xf numFmtId="3" fontId="9" fillId="0" borderId="9" xfId="0" applyNumberFormat="1" applyFont="1" applyBorder="1"/>
    <xf numFmtId="1" fontId="9" fillId="0" borderId="5" xfId="0" applyNumberFormat="1" applyFont="1" applyBorder="1" applyAlignment="1">
      <alignment horizontal="right" vertical="center"/>
    </xf>
    <xf numFmtId="3" fontId="9" fillId="0" borderId="0" xfId="0" applyNumberFormat="1" applyFont="1" applyAlignment="1">
      <alignment horizontal="right" vertical="center"/>
    </xf>
    <xf numFmtId="3" fontId="9" fillId="0" borderId="9" xfId="0" applyNumberFormat="1" applyFont="1" applyBorder="1" applyAlignment="1">
      <alignment horizontal="right" vertical="center"/>
    </xf>
    <xf numFmtId="0" fontId="0" fillId="0" borderId="0" xfId="0" applyAlignment="1">
      <alignment wrapText="1"/>
    </xf>
    <xf numFmtId="0" fontId="2" fillId="0" borderId="0" xfId="0" applyFont="1" applyAlignment="1">
      <alignment vertical="center" wrapText="1"/>
    </xf>
    <xf numFmtId="0" fontId="2" fillId="0" borderId="0" xfId="0" applyFont="1" applyAlignment="1">
      <alignment horizontal="right" vertical="top"/>
    </xf>
    <xf numFmtId="0" fontId="3" fillId="0" borderId="0" xfId="0" applyFont="1" applyAlignment="1">
      <alignment vertical="top"/>
    </xf>
    <xf numFmtId="0" fontId="9" fillId="0" borderId="9" xfId="0" applyFont="1" applyBorder="1" applyAlignment="1">
      <alignment vertical="top"/>
    </xf>
    <xf numFmtId="0" fontId="8" fillId="0" borderId="6" xfId="0" applyFont="1" applyBorder="1" applyAlignment="1">
      <alignment horizontal="right" vertical="center" wrapText="1"/>
    </xf>
    <xf numFmtId="0" fontId="8" fillId="0" borderId="5" xfId="0" applyFont="1" applyBorder="1" applyAlignment="1">
      <alignment horizontal="center" vertical="center" wrapText="1"/>
    </xf>
    <xf numFmtId="3" fontId="8" fillId="0" borderId="0" xfId="0" applyNumberFormat="1" applyFont="1" applyAlignment="1">
      <alignment horizontal="center" vertical="center" wrapText="1"/>
    </xf>
    <xf numFmtId="3" fontId="8" fillId="0" borderId="9" xfId="0" applyNumberFormat="1" applyFont="1" applyBorder="1" applyAlignment="1">
      <alignment horizontal="center" vertical="center" wrapText="1"/>
    </xf>
    <xf numFmtId="3" fontId="9" fillId="0" borderId="9" xfId="0" applyNumberFormat="1" applyFont="1" applyBorder="1" applyAlignment="1">
      <alignment horizontal="right"/>
    </xf>
    <xf numFmtId="0" fontId="15" fillId="0" borderId="0" xfId="0" applyFont="1" applyAlignment="1">
      <alignment horizontal="center" vertical="top"/>
    </xf>
    <xf numFmtId="0" fontId="4" fillId="0" borderId="0" xfId="0" applyFont="1" applyAlignment="1">
      <alignment horizontal="left" vertical="top"/>
    </xf>
    <xf numFmtId="0" fontId="16" fillId="0" borderId="0" xfId="0" applyFont="1" applyAlignment="1">
      <alignment vertical="top"/>
    </xf>
    <xf numFmtId="0" fontId="9" fillId="0" borderId="4" xfId="0" applyFont="1" applyBorder="1" applyAlignment="1">
      <alignment vertical="center" wrapText="1"/>
    </xf>
    <xf numFmtId="0" fontId="8" fillId="0" borderId="7" xfId="0" applyFont="1" applyBorder="1" applyAlignment="1">
      <alignment horizontal="right"/>
    </xf>
    <xf numFmtId="0" fontId="8" fillId="0" borderId="7" xfId="0" applyFont="1" applyBorder="1" applyAlignment="1">
      <alignment horizontal="center"/>
    </xf>
    <xf numFmtId="0" fontId="8" fillId="0" borderId="1" xfId="0" applyFont="1" applyBorder="1" applyAlignment="1">
      <alignment horizontal="center" wrapText="1"/>
    </xf>
    <xf numFmtId="0" fontId="8" fillId="0" borderId="1" xfId="0" applyFont="1" applyBorder="1" applyAlignment="1">
      <alignment horizontal="center"/>
    </xf>
    <xf numFmtId="0" fontId="8" fillId="0" borderId="5" xfId="0" applyFont="1" applyBorder="1" applyAlignment="1">
      <alignment horizontal="right"/>
    </xf>
    <xf numFmtId="0" fontId="8" fillId="0" borderId="5" xfId="0" applyFont="1" applyBorder="1" applyAlignment="1">
      <alignment horizontal="center"/>
    </xf>
    <xf numFmtId="0" fontId="8" fillId="0" borderId="0" xfId="0" applyFont="1" applyAlignment="1">
      <alignment wrapText="1"/>
    </xf>
    <xf numFmtId="0" fontId="8" fillId="0" borderId="9" xfId="0" applyFont="1" applyBorder="1" applyAlignment="1">
      <alignment wrapText="1"/>
    </xf>
    <xf numFmtId="3" fontId="9" fillId="0" borderId="5" xfId="0" applyNumberFormat="1" applyFont="1" applyBorder="1" applyAlignment="1">
      <alignment horizontal="right" vertical="center"/>
    </xf>
    <xf numFmtId="0" fontId="9" fillId="0" borderId="0" xfId="0" applyFont="1" applyAlignment="1">
      <alignment horizontal="center" vertical="center"/>
    </xf>
    <xf numFmtId="166" fontId="9" fillId="0" borderId="0" xfId="0" applyNumberFormat="1" applyFont="1"/>
    <xf numFmtId="164" fontId="16" fillId="0" borderId="0" xfId="0" applyNumberFormat="1" applyFont="1"/>
    <xf numFmtId="164" fontId="8" fillId="0" borderId="18" xfId="0" applyNumberFormat="1" applyFont="1" applyBorder="1" applyAlignment="1">
      <alignment horizontal="right"/>
    </xf>
    <xf numFmtId="164" fontId="8" fillId="0" borderId="3" xfId="0" applyNumberFormat="1" applyFont="1" applyBorder="1" applyAlignment="1">
      <alignment horizontal="right"/>
    </xf>
    <xf numFmtId="164" fontId="8" fillId="0" borderId="8" xfId="0" applyNumberFormat="1" applyFont="1" applyBorder="1" applyAlignment="1">
      <alignment horizontal="right"/>
    </xf>
    <xf numFmtId="1" fontId="9" fillId="0" borderId="5" xfId="0" applyNumberFormat="1" applyFont="1" applyBorder="1"/>
    <xf numFmtId="167" fontId="9" fillId="0" borderId="4" xfId="0" applyNumberFormat="1" applyFont="1" applyBorder="1"/>
    <xf numFmtId="167" fontId="9" fillId="0" borderId="0" xfId="0" applyNumberFormat="1" applyFont="1"/>
    <xf numFmtId="167" fontId="9" fillId="0" borderId="9" xfId="0" applyNumberFormat="1" applyFont="1" applyBorder="1"/>
    <xf numFmtId="167" fontId="9" fillId="0" borderId="5" xfId="0" applyNumberFormat="1" applyFont="1" applyBorder="1"/>
    <xf numFmtId="0" fontId="15" fillId="0" borderId="0" xfId="0" applyFont="1" applyAlignment="1">
      <alignment wrapText="1"/>
    </xf>
    <xf numFmtId="0" fontId="15" fillId="0" borderId="0" xfId="0" applyFont="1"/>
    <xf numFmtId="0" fontId="16" fillId="0" borderId="0" xfId="0" applyFont="1" applyAlignment="1">
      <alignment vertical="center"/>
    </xf>
    <xf numFmtId="0" fontId="8" fillId="0" borderId="6" xfId="0" applyFont="1" applyBorder="1" applyAlignment="1">
      <alignment horizontal="right" wrapText="1"/>
    </xf>
    <xf numFmtId="0" fontId="9" fillId="0" borderId="0" xfId="0" applyFont="1" applyAlignment="1">
      <alignment horizontal="right"/>
    </xf>
    <xf numFmtId="0" fontId="8" fillId="0" borderId="5" xfId="0" applyFont="1" applyBorder="1" applyAlignment="1">
      <alignment horizontal="right" vertical="center" wrapText="1"/>
    </xf>
    <xf numFmtId="0" fontId="8" fillId="0" borderId="5" xfId="0" applyFont="1" applyBorder="1" applyAlignment="1">
      <alignment horizontal="right" wrapText="1"/>
    </xf>
    <xf numFmtId="0" fontId="8" fillId="0" borderId="0" xfId="0" applyFont="1" applyAlignment="1">
      <alignment horizontal="right" vertical="center" wrapText="1"/>
    </xf>
    <xf numFmtId="168" fontId="8" fillId="0" borderId="0" xfId="0" applyNumberFormat="1" applyFont="1" applyAlignment="1">
      <alignment horizontal="right" wrapText="1"/>
    </xf>
    <xf numFmtId="0" fontId="8" fillId="0" borderId="0" xfId="0" applyFont="1" applyAlignment="1">
      <alignment horizontal="right" wrapText="1"/>
    </xf>
    <xf numFmtId="0" fontId="8" fillId="0" borderId="9" xfId="0" applyFont="1" applyBorder="1" applyAlignment="1">
      <alignment horizontal="right" wrapText="1"/>
    </xf>
    <xf numFmtId="2" fontId="9" fillId="0" borderId="5" xfId="0" applyNumberFormat="1" applyFont="1" applyBorder="1" applyAlignment="1">
      <alignment vertical="center"/>
    </xf>
    <xf numFmtId="1" fontId="9" fillId="0" borderId="0" xfId="0" applyNumberFormat="1" applyFont="1" applyAlignment="1">
      <alignment horizontal="right" vertical="center"/>
    </xf>
    <xf numFmtId="2" fontId="9" fillId="0" borderId="5" xfId="0" applyNumberFormat="1" applyFont="1" applyBorder="1" applyAlignment="1">
      <alignment horizontal="right" vertical="center"/>
    </xf>
    <xf numFmtId="0" fontId="9" fillId="0" borderId="0" xfId="0" applyFont="1" applyAlignment="1">
      <alignment horizontal="right" vertical="center"/>
    </xf>
    <xf numFmtId="0" fontId="9" fillId="0" borderId="9" xfId="0" applyFont="1" applyBorder="1" applyAlignment="1">
      <alignment horizontal="center" vertical="center"/>
    </xf>
    <xf numFmtId="2" fontId="9" fillId="0" borderId="0" xfId="0" applyNumberFormat="1" applyFont="1" applyAlignment="1">
      <alignment horizontal="right" vertical="center"/>
    </xf>
    <xf numFmtId="16" fontId="9" fillId="0" borderId="0" xfId="0" quotePrefix="1" applyNumberFormat="1" applyFont="1" applyAlignment="1">
      <alignment horizontal="center" vertical="center"/>
    </xf>
    <xf numFmtId="0" fontId="9" fillId="0" borderId="0" xfId="0" quotePrefix="1" applyFont="1" applyAlignment="1">
      <alignment horizontal="right" vertical="center"/>
    </xf>
    <xf numFmtId="16" fontId="9" fillId="0" borderId="9" xfId="0" applyNumberFormat="1" applyFont="1" applyBorder="1" applyAlignment="1">
      <alignment horizontal="center" vertical="center"/>
    </xf>
    <xf numFmtId="164" fontId="9" fillId="0" borderId="0" xfId="0" applyNumberFormat="1" applyFont="1" applyAlignment="1">
      <alignment horizontal="right" vertical="center"/>
    </xf>
    <xf numFmtId="1" fontId="9" fillId="0" borderId="0" xfId="0" quotePrefix="1" applyNumberFormat="1" applyFont="1" applyAlignment="1">
      <alignment horizontal="center" vertical="center"/>
    </xf>
    <xf numFmtId="16" fontId="9" fillId="0" borderId="0" xfId="0" applyNumberFormat="1" applyFont="1" applyAlignment="1">
      <alignment horizontal="center" vertical="center"/>
    </xf>
    <xf numFmtId="1" fontId="9" fillId="0" borderId="0" xfId="0" quotePrefix="1" applyNumberFormat="1" applyFont="1" applyAlignment="1">
      <alignment vertical="center"/>
    </xf>
    <xf numFmtId="2" fontId="9" fillId="0" borderId="0" xfId="0" applyNumberFormat="1" applyFont="1" applyAlignment="1">
      <alignment vertical="center"/>
    </xf>
    <xf numFmtId="0" fontId="15" fillId="0" borderId="0" xfId="0" applyFont="1" applyAlignment="1">
      <alignment vertical="top"/>
    </xf>
    <xf numFmtId="0" fontId="7" fillId="0" borderId="0" xfId="0" applyFont="1" applyAlignment="1">
      <alignment horizontal="right" vertical="top"/>
    </xf>
    <xf numFmtId="3" fontId="9" fillId="0" borderId="0" xfId="0" applyNumberFormat="1" applyFont="1" applyAlignment="1">
      <alignment wrapText="1"/>
    </xf>
    <xf numFmtId="0" fontId="9" fillId="0" borderId="11" xfId="0" applyFont="1" applyBorder="1"/>
    <xf numFmtId="2" fontId="0" fillId="0" borderId="0" xfId="0" applyNumberFormat="1"/>
    <xf numFmtId="2" fontId="9" fillId="0" borderId="0" xfId="0" applyNumberFormat="1" applyFont="1"/>
    <xf numFmtId="3" fontId="9" fillId="0" borderId="19" xfId="0" applyNumberFormat="1" applyFont="1" applyBorder="1" applyAlignment="1">
      <alignment horizontal="right" wrapText="1"/>
    </xf>
    <xf numFmtId="3" fontId="9" fillId="0" borderId="0" xfId="0" applyNumberFormat="1" applyFont="1" applyAlignment="1">
      <alignment horizontal="right"/>
    </xf>
    <xf numFmtId="0" fontId="5" fillId="0" borderId="0" xfId="0" applyFont="1" applyAlignment="1">
      <alignment horizontal="left" vertical="top" wrapText="1"/>
    </xf>
    <xf numFmtId="0" fontId="7" fillId="0" borderId="0" xfId="0" applyFont="1" applyAlignment="1">
      <alignment wrapText="1"/>
    </xf>
    <xf numFmtId="0" fontId="8" fillId="0" borderId="2" xfId="0" applyFont="1" applyBorder="1" applyAlignment="1">
      <alignment horizontal="center" wrapText="1"/>
    </xf>
    <xf numFmtId="0" fontId="9" fillId="0" borderId="1" xfId="0" applyFont="1" applyBorder="1" applyAlignment="1">
      <alignment horizontal="right" vertical="center"/>
    </xf>
    <xf numFmtId="164" fontId="9" fillId="0" borderId="1" xfId="0" applyNumberFormat="1" applyFont="1" applyBorder="1" applyAlignment="1">
      <alignment horizontal="right" vertical="center"/>
    </xf>
    <xf numFmtId="3" fontId="9" fillId="0" borderId="7" xfId="0" applyNumberFormat="1" applyFont="1" applyBorder="1" applyAlignment="1">
      <alignment horizontal="right" wrapText="1"/>
    </xf>
    <xf numFmtId="3" fontId="9" fillId="0" borderId="1" xfId="0" applyNumberFormat="1" applyFont="1" applyBorder="1" applyAlignment="1">
      <alignment horizontal="right" wrapText="1"/>
    </xf>
    <xf numFmtId="0" fontId="9" fillId="0" borderId="1" xfId="0" applyFont="1" applyBorder="1" applyAlignment="1">
      <alignment horizontal="center" wrapText="1"/>
    </xf>
    <xf numFmtId="3" fontId="8" fillId="0" borderId="2" xfId="0" applyNumberFormat="1" applyFont="1" applyBorder="1" applyAlignment="1">
      <alignment horizontal="center" vertical="top" wrapText="1"/>
    </xf>
    <xf numFmtId="9" fontId="9" fillId="0" borderId="10" xfId="0" applyNumberFormat="1" applyFont="1" applyBorder="1"/>
    <xf numFmtId="9" fontId="9" fillId="0" borderId="1" xfId="0" applyNumberFormat="1" applyFont="1" applyBorder="1"/>
    <xf numFmtId="3" fontId="8" fillId="0" borderId="8" xfId="0" applyNumberFormat="1" applyFont="1" applyBorder="1" applyAlignment="1">
      <alignment horizontal="center" vertical="center" wrapText="1"/>
    </xf>
    <xf numFmtId="0" fontId="0" fillId="0" borderId="18" xfId="0" applyBorder="1"/>
    <xf numFmtId="169" fontId="0" fillId="0" borderId="13" xfId="3" applyNumberFormat="1" applyFont="1" applyBorder="1"/>
    <xf numFmtId="169" fontId="0" fillId="0" borderId="12" xfId="3" applyNumberFormat="1" applyFont="1" applyBorder="1"/>
    <xf numFmtId="0" fontId="0" fillId="0" borderId="13" xfId="0" applyBorder="1"/>
    <xf numFmtId="0" fontId="0" fillId="0" borderId="12" xfId="0" applyBorder="1"/>
    <xf numFmtId="169" fontId="0" fillId="0" borderId="11" xfId="3" applyNumberFormat="1" applyFont="1" applyBorder="1"/>
    <xf numFmtId="169" fontId="0" fillId="0" borderId="9" xfId="3" applyNumberFormat="1" applyFont="1" applyBorder="1"/>
    <xf numFmtId="169" fontId="0" fillId="0" borderId="10" xfId="3" applyNumberFormat="1" applyFont="1" applyBorder="1"/>
    <xf numFmtId="169" fontId="0" fillId="0" borderId="4" xfId="3" applyNumberFormat="1" applyFont="1" applyBorder="1"/>
    <xf numFmtId="169" fontId="0" fillId="0" borderId="5" xfId="3" applyNumberFormat="1" applyFont="1" applyBorder="1"/>
    <xf numFmtId="169" fontId="0" fillId="0" borderId="2" xfId="3" applyNumberFormat="1" applyFont="1" applyBorder="1"/>
    <xf numFmtId="169" fontId="0" fillId="0" borderId="0" xfId="3" applyNumberFormat="1" applyFont="1" applyBorder="1"/>
    <xf numFmtId="169" fontId="0" fillId="0" borderId="1" xfId="3" applyNumberFormat="1" applyFont="1" applyBorder="1"/>
    <xf numFmtId="0" fontId="0" fillId="0" borderId="6" xfId="0" applyBorder="1"/>
    <xf numFmtId="0" fontId="0" fillId="0" borderId="8" xfId="0" applyBorder="1"/>
    <xf numFmtId="0" fontId="0" fillId="0" borderId="3" xfId="0" applyBorder="1"/>
    <xf numFmtId="0" fontId="21" fillId="0" borderId="0" xfId="0" applyFont="1"/>
    <xf numFmtId="0" fontId="4" fillId="0" borderId="1" xfId="0" applyFont="1" applyBorder="1" applyAlignment="1">
      <alignment horizontal="left" vertical="top"/>
    </xf>
    <xf numFmtId="0" fontId="8" fillId="0" borderId="6" xfId="0" applyFont="1" applyBorder="1" applyAlignment="1">
      <alignment horizontal="center" vertical="top" wrapText="1"/>
    </xf>
    <xf numFmtId="0" fontId="8" fillId="0" borderId="3" xfId="0" applyFont="1" applyBorder="1" applyAlignment="1">
      <alignment horizontal="center" vertical="top" wrapText="1"/>
    </xf>
    <xf numFmtId="168" fontId="8" fillId="0" borderId="3" xfId="0" applyNumberFormat="1" applyFont="1" applyBorder="1" applyAlignment="1">
      <alignment horizontal="center" vertical="top" wrapText="1"/>
    </xf>
    <xf numFmtId="0" fontId="8" fillId="0" borderId="8" xfId="0" applyFont="1" applyBorder="1" applyAlignment="1">
      <alignment horizontal="center" vertical="top" wrapText="1"/>
    </xf>
    <xf numFmtId="9" fontId="9" fillId="0" borderId="2" xfId="4" applyFont="1" applyFill="1" applyBorder="1" applyAlignment="1">
      <alignment horizontal="right" wrapText="1"/>
    </xf>
    <xf numFmtId="3" fontId="9" fillId="0" borderId="2" xfId="0" applyNumberFormat="1" applyFont="1" applyBorder="1" applyAlignment="1">
      <alignment horizontal="right" wrapText="1"/>
    </xf>
    <xf numFmtId="9" fontId="9" fillId="0" borderId="2" xfId="0" applyNumberFormat="1" applyFont="1" applyBorder="1" applyAlignment="1">
      <alignment horizontal="right"/>
    </xf>
    <xf numFmtId="14" fontId="21" fillId="0" borderId="0" xfId="0" applyNumberFormat="1" applyFont="1"/>
    <xf numFmtId="3" fontId="9" fillId="0" borderId="1" xfId="0" applyNumberFormat="1" applyFont="1" applyBorder="1" applyAlignment="1">
      <alignment vertical="center"/>
    </xf>
    <xf numFmtId="164" fontId="9" fillId="0" borderId="1" xfId="0" applyNumberFormat="1" applyFont="1" applyBorder="1" applyAlignment="1">
      <alignment vertical="center"/>
    </xf>
    <xf numFmtId="0" fontId="9" fillId="0" borderId="4" xfId="0" applyFont="1" applyBorder="1" applyAlignment="1">
      <alignment wrapText="1"/>
    </xf>
    <xf numFmtId="0" fontId="9" fillId="0" borderId="7" xfId="0" applyFont="1" applyBorder="1" applyAlignment="1">
      <alignment wrapText="1"/>
    </xf>
    <xf numFmtId="0" fontId="9" fillId="0" borderId="10" xfId="0" applyFont="1" applyBorder="1"/>
    <xf numFmtId="0" fontId="9" fillId="0" borderId="14" xfId="0" applyFont="1" applyBorder="1" applyAlignment="1">
      <alignment wrapText="1"/>
    </xf>
    <xf numFmtId="0" fontId="8" fillId="0" borderId="6" xfId="0" applyFont="1" applyBorder="1" applyAlignment="1">
      <alignment horizontal="center"/>
    </xf>
    <xf numFmtId="0" fontId="8" fillId="0" borderId="3" xfId="0" applyFont="1" applyBorder="1" applyAlignment="1">
      <alignment horizontal="center"/>
    </xf>
    <xf numFmtId="3" fontId="8" fillId="0" borderId="3" xfId="0" applyNumberFormat="1" applyFont="1" applyBorder="1" applyAlignment="1">
      <alignment horizontal="center" vertical="top" wrapText="1"/>
    </xf>
    <xf numFmtId="3" fontId="8" fillId="0" borderId="3" xfId="0" applyNumberFormat="1" applyFont="1" applyBorder="1" applyAlignment="1">
      <alignment horizontal="center"/>
    </xf>
    <xf numFmtId="0" fontId="8" fillId="0" borderId="8" xfId="0" applyFont="1" applyBorder="1" applyAlignment="1">
      <alignment horizontal="center"/>
    </xf>
    <xf numFmtId="9" fontId="9" fillId="0" borderId="0" xfId="4" applyFont="1" applyFill="1" applyBorder="1"/>
    <xf numFmtId="9" fontId="9" fillId="0" borderId="3" xfId="4" applyFont="1" applyFill="1" applyBorder="1"/>
    <xf numFmtId="9" fontId="9" fillId="0" borderId="9" xfId="4" applyFont="1" applyFill="1" applyBorder="1"/>
    <xf numFmtId="9" fontId="9" fillId="0" borderId="8" xfId="0" applyNumberFormat="1" applyFont="1" applyBorder="1"/>
    <xf numFmtId="0" fontId="9" fillId="0" borderId="0" xfId="0" applyFont="1" applyAlignment="1">
      <alignment horizontal="center" wrapText="1"/>
    </xf>
    <xf numFmtId="1" fontId="9" fillId="0" borderId="9" xfId="0" applyNumberFormat="1" applyFont="1" applyBorder="1" applyAlignment="1">
      <alignment horizontal="right" vertical="center"/>
    </xf>
    <xf numFmtId="3" fontId="9" fillId="0" borderId="5" xfId="0" applyNumberFormat="1" applyFont="1" applyBorder="1" applyAlignment="1">
      <alignment horizontal="right" wrapText="1"/>
    </xf>
    <xf numFmtId="3" fontId="9" fillId="0" borderId="10" xfId="0" applyNumberFormat="1" applyFont="1" applyBorder="1" applyAlignment="1">
      <alignment horizontal="right" wrapText="1"/>
    </xf>
    <xf numFmtId="0" fontId="2" fillId="0" borderId="1" xfId="1" applyFont="1" applyBorder="1" applyAlignment="1">
      <alignment vertical="top"/>
    </xf>
    <xf numFmtId="165" fontId="9" fillId="0" borderId="10" xfId="1" applyNumberFormat="1" applyFont="1" applyBorder="1" applyAlignment="1">
      <alignment vertical="center"/>
    </xf>
    <xf numFmtId="0" fontId="0" fillId="0" borderId="0" xfId="0" applyAlignment="1">
      <alignment horizontal="center" wrapText="1"/>
    </xf>
    <xf numFmtId="1" fontId="9" fillId="0" borderId="12" xfId="0" applyNumberFormat="1" applyFont="1" applyBorder="1" applyAlignment="1">
      <alignment horizontal="right" vertical="center"/>
    </xf>
    <xf numFmtId="2" fontId="9" fillId="0" borderId="5" xfId="0" applyNumberFormat="1" applyFont="1" applyBorder="1" applyAlignment="1">
      <alignment horizontal="right"/>
    </xf>
    <xf numFmtId="1" fontId="9" fillId="0" borderId="1" xfId="0" applyNumberFormat="1" applyFont="1" applyBorder="1" applyAlignment="1">
      <alignment horizontal="right" vertical="center"/>
    </xf>
    <xf numFmtId="1" fontId="9" fillId="0" borderId="1" xfId="0" quotePrefix="1" applyNumberFormat="1" applyFont="1" applyBorder="1" applyAlignment="1">
      <alignment vertical="center"/>
    </xf>
    <xf numFmtId="0" fontId="9" fillId="0" borderId="1" xfId="0" applyFont="1" applyBorder="1" applyAlignment="1">
      <alignment vertical="center"/>
    </xf>
    <xf numFmtId="0" fontId="23" fillId="0" borderId="0" xfId="0" applyFont="1" applyAlignment="1">
      <alignment horizontal="right" vertical="center" wrapText="1"/>
    </xf>
    <xf numFmtId="16" fontId="21" fillId="0" borderId="0" xfId="0" applyNumberFormat="1" applyFont="1"/>
    <xf numFmtId="14" fontId="23" fillId="0" borderId="0" xfId="0" applyNumberFormat="1" applyFont="1" applyAlignment="1">
      <alignment horizontal="right" vertical="center" wrapText="1"/>
    </xf>
    <xf numFmtId="0" fontId="7" fillId="0" borderId="0" xfId="0" applyFont="1" applyAlignment="1">
      <alignment horizontal="left" wrapText="1"/>
    </xf>
    <xf numFmtId="0" fontId="27" fillId="0" borderId="0" xfId="0" applyFont="1"/>
    <xf numFmtId="3" fontId="27" fillId="0" borderId="0" xfId="5" applyNumberFormat="1" applyFont="1"/>
    <xf numFmtId="0" fontId="22" fillId="0" borderId="0" xfId="0" applyFont="1"/>
    <xf numFmtId="3" fontId="27" fillId="0" borderId="0" xfId="0" applyNumberFormat="1" applyFont="1"/>
    <xf numFmtId="3" fontId="22" fillId="0" borderId="0" xfId="5" applyNumberFormat="1" applyFont="1"/>
    <xf numFmtId="3" fontId="22" fillId="0" borderId="0" xfId="0" applyNumberFormat="1" applyFont="1"/>
    <xf numFmtId="3" fontId="1" fillId="0" borderId="0" xfId="5" applyNumberFormat="1" applyFont="1" applyFill="1"/>
    <xf numFmtId="0" fontId="8" fillId="0" borderId="0" xfId="1" applyFont="1" applyAlignment="1">
      <alignment horizontal="center"/>
    </xf>
    <xf numFmtId="0" fontId="26" fillId="0" borderId="0" xfId="1" applyFont="1"/>
    <xf numFmtId="170" fontId="1" fillId="0" borderId="0" xfId="5" applyNumberFormat="1" applyFont="1" applyFill="1"/>
    <xf numFmtId="3" fontId="1" fillId="0" borderId="0" xfId="1" applyNumberFormat="1"/>
    <xf numFmtId="0" fontId="25" fillId="0" borderId="0" xfId="1" applyFont="1"/>
    <xf numFmtId="3" fontId="28" fillId="0" borderId="0" xfId="5" applyNumberFormat="1" applyFont="1" applyFill="1"/>
    <xf numFmtId="170" fontId="1" fillId="0" borderId="0" xfId="1" applyNumberFormat="1"/>
    <xf numFmtId="10" fontId="1" fillId="0" borderId="0" xfId="1" applyNumberFormat="1"/>
    <xf numFmtId="0" fontId="8" fillId="0" borderId="0" xfId="1" applyFont="1"/>
    <xf numFmtId="0" fontId="8" fillId="0" borderId="0" xfId="0" applyFont="1"/>
    <xf numFmtId="0" fontId="24" fillId="0" borderId="0" xfId="1" applyFont="1"/>
    <xf numFmtId="3" fontId="8" fillId="0" borderId="0" xfId="1" applyNumberFormat="1" applyFont="1"/>
    <xf numFmtId="0" fontId="4" fillId="0" borderId="0" xfId="1" applyFont="1"/>
    <xf numFmtId="3" fontId="1" fillId="0" borderId="0" xfId="0" applyNumberFormat="1" applyFont="1"/>
    <xf numFmtId="3" fontId="1" fillId="0" borderId="0" xfId="5" applyNumberFormat="1" applyFont="1"/>
    <xf numFmtId="0" fontId="29" fillId="0" borderId="0" xfId="0" applyFont="1"/>
    <xf numFmtId="170" fontId="22" fillId="0" borderId="0" xfId="5" applyNumberFormat="1" applyFont="1"/>
    <xf numFmtId="3" fontId="22" fillId="0" borderId="0" xfId="7" applyNumberFormat="1" applyFont="1"/>
    <xf numFmtId="0" fontId="9" fillId="0" borderId="10" xfId="0" applyFont="1" applyBorder="1" applyAlignment="1">
      <alignment horizontal="center" vertical="center"/>
    </xf>
    <xf numFmtId="2" fontId="1" fillId="0" borderId="7" xfId="0" applyNumberFormat="1" applyFont="1" applyBorder="1" applyAlignment="1">
      <alignment horizontal="right"/>
    </xf>
    <xf numFmtId="167" fontId="9" fillId="0" borderId="18" xfId="0" applyNumberFormat="1" applyFont="1" applyBorder="1"/>
    <xf numFmtId="167" fontId="1" fillId="0" borderId="4" xfId="0" applyNumberFormat="1" applyFont="1" applyBorder="1" applyAlignment="1">
      <alignment wrapText="1"/>
    </xf>
    <xf numFmtId="167" fontId="1" fillId="0" borderId="7" xfId="0" applyNumberFormat="1" applyFont="1" applyBorder="1" applyAlignment="1">
      <alignment wrapText="1"/>
    </xf>
    <xf numFmtId="0" fontId="30" fillId="0" borderId="0" xfId="0" applyFont="1"/>
    <xf numFmtId="167" fontId="30" fillId="0" borderId="0" xfId="0" applyNumberFormat="1" applyFont="1"/>
    <xf numFmtId="0" fontId="31" fillId="0" borderId="0" xfId="0" applyFont="1"/>
    <xf numFmtId="14" fontId="0" fillId="0" borderId="0" xfId="0" applyNumberFormat="1"/>
    <xf numFmtId="0" fontId="1" fillId="0" borderId="0" xfId="0" applyFont="1"/>
    <xf numFmtId="1" fontId="4" fillId="0" borderId="0" xfId="0" applyNumberFormat="1" applyFont="1" applyAlignment="1">
      <alignment vertical="top"/>
    </xf>
    <xf numFmtId="3" fontId="0" fillId="0" borderId="0" xfId="0" quotePrefix="1" applyNumberFormat="1"/>
    <xf numFmtId="0" fontId="19" fillId="0" borderId="0" xfId="0" applyFont="1"/>
    <xf numFmtId="0" fontId="0" fillId="0" borderId="0" xfId="8" applyNumberFormat="1" applyFont="1"/>
    <xf numFmtId="0" fontId="36" fillId="0" borderId="0" xfId="0" applyFont="1"/>
    <xf numFmtId="0" fontId="37" fillId="0" borderId="0" xfId="0" applyFont="1"/>
    <xf numFmtId="0" fontId="38" fillId="0" borderId="0" xfId="0" applyFont="1"/>
    <xf numFmtId="0" fontId="0" fillId="0" borderId="14" xfId="0" applyBorder="1"/>
    <xf numFmtId="9" fontId="1" fillId="0" borderId="0" xfId="0" applyNumberFormat="1" applyFont="1"/>
    <xf numFmtId="164" fontId="9" fillId="0" borderId="9" xfId="1" applyNumberFormat="1" applyFont="1" applyBorder="1" applyAlignment="1">
      <alignment horizontal="right" vertical="center"/>
    </xf>
    <xf numFmtId="3" fontId="9" fillId="0" borderId="9" xfId="1" applyNumberFormat="1" applyFont="1" applyBorder="1"/>
    <xf numFmtId="164" fontId="9" fillId="0" borderId="0" xfId="0" applyNumberFormat="1" applyFont="1" applyAlignment="1">
      <alignment vertical="center"/>
    </xf>
    <xf numFmtId="0" fontId="9" fillId="0" borderId="1" xfId="0" applyFont="1" applyBorder="1"/>
    <xf numFmtId="4" fontId="9" fillId="0" borderId="0" xfId="1" applyNumberFormat="1" applyFont="1" applyAlignment="1">
      <alignment vertical="center"/>
    </xf>
    <xf numFmtId="0" fontId="2" fillId="0" borderId="9" xfId="1" applyFont="1" applyBorder="1" applyAlignment="1">
      <alignment vertical="top"/>
    </xf>
    <xf numFmtId="3" fontId="1" fillId="0" borderId="7" xfId="1" applyNumberFormat="1" applyBorder="1" applyAlignment="1">
      <alignment vertical="center"/>
    </xf>
    <xf numFmtId="0" fontId="8" fillId="0" borderId="4" xfId="0" applyFont="1" applyBorder="1" applyAlignment="1">
      <alignment vertical="center" wrapText="1"/>
    </xf>
    <xf numFmtId="0" fontId="8" fillId="0" borderId="11" xfId="0" applyFont="1" applyBorder="1" applyAlignment="1">
      <alignment vertical="center" wrapText="1"/>
    </xf>
    <xf numFmtId="0" fontId="9" fillId="0" borderId="9" xfId="0" applyFont="1" applyBorder="1" applyAlignment="1">
      <alignment vertical="center" wrapText="1"/>
    </xf>
    <xf numFmtId="0" fontId="9" fillId="0" borderId="12" xfId="0" applyFont="1" applyBorder="1" applyAlignment="1">
      <alignment vertical="center" wrapText="1"/>
    </xf>
    <xf numFmtId="3" fontId="9" fillId="0" borderId="9" xfId="0" applyNumberFormat="1" applyFont="1" applyBorder="1" applyAlignment="1">
      <alignment horizontal="right" wrapText="1"/>
    </xf>
    <xf numFmtId="0" fontId="36" fillId="0" borderId="18" xfId="0" applyFont="1" applyBorder="1"/>
    <xf numFmtId="2" fontId="1" fillId="0" borderId="5" xfId="0" applyNumberFormat="1" applyFont="1" applyBorder="1" applyAlignment="1">
      <alignment horizontal="right"/>
    </xf>
    <xf numFmtId="0" fontId="8" fillId="0" borderId="18" xfId="0" applyFont="1" applyBorder="1" applyAlignment="1">
      <alignment horizontal="center"/>
    </xf>
    <xf numFmtId="3" fontId="8" fillId="0" borderId="18" xfId="0" applyNumberFormat="1" applyFont="1" applyBorder="1" applyAlignment="1">
      <alignment horizontal="center" wrapText="1"/>
    </xf>
    <xf numFmtId="3" fontId="8" fillId="0" borderId="18" xfId="0" applyNumberFormat="1" applyFont="1" applyBorder="1" applyAlignment="1">
      <alignment horizontal="center"/>
    </xf>
    <xf numFmtId="10" fontId="22" fillId="0" borderId="0" xfId="0" applyNumberFormat="1" applyFont="1"/>
    <xf numFmtId="3" fontId="22" fillId="0" borderId="0" xfId="5" applyNumberFormat="1" applyFont="1" applyFill="1"/>
    <xf numFmtId="1" fontId="9" fillId="0" borderId="0" xfId="1" applyNumberFormat="1" applyFont="1" applyAlignment="1">
      <alignment horizontal="left" vertical="center"/>
    </xf>
    <xf numFmtId="3" fontId="1" fillId="0" borderId="0" xfId="1" quotePrefix="1" applyNumberFormat="1" applyAlignment="1">
      <alignment horizontal="center" vertical="center"/>
    </xf>
    <xf numFmtId="164" fontId="9" fillId="0" borderId="1" xfId="4" applyNumberFormat="1" applyFont="1" applyFill="1" applyBorder="1" applyAlignment="1">
      <alignment vertical="center"/>
    </xf>
    <xf numFmtId="3" fontId="1" fillId="0" borderId="0" xfId="1" applyNumberFormat="1" applyAlignment="1">
      <alignment vertical="center"/>
    </xf>
    <xf numFmtId="3" fontId="1" fillId="0" borderId="5" xfId="1" applyNumberFormat="1" applyBorder="1" applyAlignment="1">
      <alignment vertical="center"/>
    </xf>
    <xf numFmtId="0" fontId="2" fillId="0" borderId="1" xfId="1" applyFont="1" applyBorder="1" applyAlignment="1">
      <alignment horizontal="center" vertical="top"/>
    </xf>
    <xf numFmtId="0" fontId="2" fillId="0" borderId="10" xfId="1" applyFont="1" applyBorder="1" applyAlignment="1">
      <alignment horizontal="center" vertical="top"/>
    </xf>
    <xf numFmtId="9" fontId="9" fillId="0" borderId="0" xfId="0" applyNumberFormat="1" applyFont="1" applyAlignment="1">
      <alignment horizontal="right"/>
    </xf>
    <xf numFmtId="3" fontId="7" fillId="0" borderId="0" xfId="0" applyNumberFormat="1" applyFont="1" applyAlignment="1">
      <alignment horizontal="left" vertical="top" wrapText="1"/>
    </xf>
    <xf numFmtId="4" fontId="9" fillId="0" borderId="1" xfId="1" applyNumberFormat="1" applyFont="1" applyBorder="1" applyAlignment="1">
      <alignment vertical="center"/>
    </xf>
    <xf numFmtId="3" fontId="0" fillId="0" borderId="12" xfId="0" quotePrefix="1" applyNumberFormat="1" applyBorder="1"/>
    <xf numFmtId="3" fontId="0" fillId="0" borderId="5" xfId="0" quotePrefix="1" applyNumberFormat="1" applyBorder="1"/>
    <xf numFmtId="3" fontId="0" fillId="0" borderId="9" xfId="0" quotePrefix="1" applyNumberFormat="1" applyBorder="1"/>
    <xf numFmtId="3" fontId="0" fillId="0" borderId="5" xfId="0" quotePrefix="1" applyNumberFormat="1" applyBorder="1" applyAlignment="1">
      <alignment horizontal="right"/>
    </xf>
    <xf numFmtId="3" fontId="0" fillId="0" borderId="0" xfId="0" quotePrefix="1" applyNumberFormat="1" applyAlignment="1">
      <alignment horizontal="right"/>
    </xf>
    <xf numFmtId="3" fontId="0" fillId="0" borderId="0" xfId="0" applyNumberFormat="1" applyAlignment="1">
      <alignment horizontal="right"/>
    </xf>
    <xf numFmtId="0" fontId="0" fillId="0" borderId="5" xfId="0" applyBorder="1"/>
    <xf numFmtId="0" fontId="0" fillId="0" borderId="9" xfId="0" applyBorder="1"/>
    <xf numFmtId="167" fontId="30" fillId="0" borderId="9" xfId="0" applyNumberFormat="1" applyFont="1" applyBorder="1"/>
    <xf numFmtId="167" fontId="30" fillId="0" borderId="5" xfId="0" applyNumberFormat="1" applyFont="1" applyBorder="1"/>
    <xf numFmtId="1" fontId="9" fillId="0" borderId="9" xfId="1" applyNumberFormat="1" applyFont="1" applyBorder="1" applyAlignment="1">
      <alignment horizontal="left" vertical="center"/>
    </xf>
    <xf numFmtId="1" fontId="9" fillId="0" borderId="1" xfId="1" applyNumberFormat="1" applyFont="1" applyBorder="1" applyAlignment="1">
      <alignment horizontal="left" vertical="center"/>
    </xf>
    <xf numFmtId="3" fontId="9" fillId="0" borderId="7" xfId="1" applyNumberFormat="1" applyFont="1" applyBorder="1" applyAlignment="1">
      <alignment horizontal="right" vertical="center"/>
    </xf>
    <xf numFmtId="1" fontId="9" fillId="0" borderId="0" xfId="1" applyNumberFormat="1" applyFont="1" applyProtection="1">
      <protection locked="0"/>
    </xf>
    <xf numFmtId="3" fontId="1" fillId="0" borderId="5" xfId="1" quotePrefix="1" applyNumberFormat="1" applyBorder="1" applyAlignment="1">
      <alignment horizontal="right" vertical="center"/>
    </xf>
    <xf numFmtId="3" fontId="1" fillId="0" borderId="9" xfId="1" quotePrefix="1" applyNumberFormat="1" applyBorder="1" applyAlignment="1">
      <alignment horizontal="right" vertical="center"/>
    </xf>
    <xf numFmtId="3" fontId="1" fillId="0" borderId="0" xfId="1" quotePrefix="1" applyNumberFormat="1" applyAlignment="1">
      <alignment horizontal="right" vertical="center"/>
    </xf>
    <xf numFmtId="164" fontId="9" fillId="0" borderId="0" xfId="4" applyNumberFormat="1" applyFont="1" applyFill="1" applyBorder="1" applyAlignment="1">
      <alignment vertical="center"/>
    </xf>
    <xf numFmtId="3" fontId="9" fillId="0" borderId="12" xfId="0" applyNumberFormat="1" applyFont="1" applyBorder="1" applyAlignment="1">
      <alignment vertical="center"/>
    </xf>
    <xf numFmtId="3" fontId="9" fillId="0" borderId="14" xfId="0" applyNumberFormat="1" applyFont="1" applyBorder="1" applyAlignment="1">
      <alignment vertical="center"/>
    </xf>
    <xf numFmtId="3" fontId="9" fillId="0" borderId="6" xfId="0" applyNumberFormat="1" applyFont="1" applyBorder="1"/>
    <xf numFmtId="2" fontId="1" fillId="0" borderId="0" xfId="0" applyNumberFormat="1" applyFont="1" applyAlignment="1">
      <alignment horizontal="right"/>
    </xf>
    <xf numFmtId="0" fontId="1" fillId="0" borderId="1" xfId="0" applyFont="1" applyBorder="1" applyAlignment="1">
      <alignment horizontal="right" vertical="center"/>
    </xf>
    <xf numFmtId="16" fontId="9" fillId="0" borderId="1" xfId="0" applyNumberFormat="1" applyFont="1" applyBorder="1" applyAlignment="1">
      <alignment horizontal="center" vertical="center"/>
    </xf>
    <xf numFmtId="0" fontId="1" fillId="2" borderId="0" xfId="1" applyFill="1"/>
    <xf numFmtId="3" fontId="8" fillId="0" borderId="0" xfId="1" applyNumberFormat="1" applyFont="1" applyAlignment="1">
      <alignment horizontal="center"/>
    </xf>
    <xf numFmtId="3" fontId="0" fillId="0" borderId="0" xfId="5" applyNumberFormat="1" applyFont="1"/>
    <xf numFmtId="3" fontId="0" fillId="0" borderId="0" xfId="5" applyNumberFormat="1" applyFont="1" applyFill="1"/>
    <xf numFmtId="3" fontId="28" fillId="0" borderId="0" xfId="0" applyNumberFormat="1" applyFont="1"/>
    <xf numFmtId="0" fontId="28" fillId="0" borderId="0" xfId="0" applyFont="1"/>
    <xf numFmtId="3" fontId="9" fillId="0" borderId="7" xfId="0" applyNumberFormat="1" applyFont="1" applyBorder="1" applyAlignment="1">
      <alignment vertical="center"/>
    </xf>
    <xf numFmtId="0" fontId="5" fillId="0" borderId="0" xfId="1" applyFont="1" applyAlignment="1">
      <alignment horizontal="left" vertical="top" wrapText="1"/>
    </xf>
    <xf numFmtId="0" fontId="7" fillId="0" borderId="0" xfId="1" applyFont="1" applyAlignment="1">
      <alignment vertical="top" wrapText="1"/>
    </xf>
    <xf numFmtId="3" fontId="8" fillId="0" borderId="5" xfId="1" applyNumberFormat="1" applyFont="1" applyBorder="1" applyAlignment="1">
      <alignment vertical="center" wrapText="1"/>
    </xf>
    <xf numFmtId="3" fontId="8" fillId="0" borderId="0" xfId="1" applyNumberFormat="1" applyFont="1" applyAlignment="1">
      <alignment vertical="center" wrapText="1"/>
    </xf>
    <xf numFmtId="3" fontId="7" fillId="0" borderId="0" xfId="1" applyNumberFormat="1" applyFont="1" applyAlignment="1">
      <alignment horizontal="left" vertical="top" wrapText="1"/>
    </xf>
    <xf numFmtId="3" fontId="7" fillId="0" borderId="0" xfId="1" applyNumberFormat="1" applyFont="1" applyAlignment="1">
      <alignment wrapText="1"/>
    </xf>
    <xf numFmtId="0" fontId="7" fillId="0" borderId="0" xfId="1" applyFont="1" applyAlignment="1">
      <alignment wrapText="1"/>
    </xf>
    <xf numFmtId="3" fontId="5" fillId="0" borderId="0" xfId="1" applyNumberFormat="1" applyFont="1" applyAlignment="1">
      <alignment horizontal="left" vertical="top" wrapText="1"/>
    </xf>
    <xf numFmtId="3" fontId="8" fillId="0" borderId="0" xfId="1" applyNumberFormat="1" applyFont="1" applyAlignment="1">
      <alignment horizontal="center" wrapText="1"/>
    </xf>
    <xf numFmtId="0" fontId="9" fillId="0" borderId="0" xfId="1" applyFont="1" applyAlignment="1">
      <alignment wrapText="1"/>
    </xf>
    <xf numFmtId="0" fontId="9" fillId="0" borderId="1" xfId="1" applyFont="1" applyBorder="1" applyAlignment="1">
      <alignment wrapText="1"/>
    </xf>
    <xf numFmtId="0" fontId="8" fillId="0" borderId="9" xfId="1" applyFont="1" applyBorder="1" applyAlignment="1">
      <alignment horizontal="center" wrapText="1"/>
    </xf>
    <xf numFmtId="0" fontId="9" fillId="0" borderId="9" xfId="1" applyFont="1" applyBorder="1" applyAlignment="1">
      <alignment horizontal="center" wrapText="1"/>
    </xf>
    <xf numFmtId="0" fontId="9" fillId="0" borderId="10" xfId="1" applyFont="1" applyBorder="1" applyAlignment="1">
      <alignment horizontal="center" wrapText="1"/>
    </xf>
    <xf numFmtId="3" fontId="9" fillId="0" borderId="0" xfId="1" applyNumberFormat="1" applyFont="1" applyAlignment="1">
      <alignment wrapText="1"/>
    </xf>
    <xf numFmtId="3" fontId="9" fillId="0" borderId="1" xfId="1" applyNumberFormat="1" applyFont="1" applyBorder="1" applyAlignment="1">
      <alignment wrapText="1"/>
    </xf>
    <xf numFmtId="0" fontId="8" fillId="0" borderId="5" xfId="1" applyFont="1" applyBorder="1" applyAlignment="1">
      <alignment wrapText="1"/>
    </xf>
    <xf numFmtId="0" fontId="9" fillId="0" borderId="7" xfId="1" applyFont="1" applyBorder="1" applyAlignment="1">
      <alignment wrapText="1"/>
    </xf>
    <xf numFmtId="0" fontId="27" fillId="0" borderId="0" xfId="0" applyFont="1" applyAlignment="1">
      <alignment horizontal="center" wrapText="1"/>
    </xf>
    <xf numFmtId="1" fontId="4" fillId="0" borderId="0" xfId="1" applyNumberFormat="1" applyFont="1" applyAlignment="1">
      <alignment horizontal="left" vertical="top" wrapText="1"/>
    </xf>
    <xf numFmtId="1" fontId="16" fillId="0" borderId="0" xfId="1" applyNumberFormat="1" applyFont="1" applyAlignment="1">
      <alignment vertical="top" wrapText="1"/>
    </xf>
    <xf numFmtId="3" fontId="15" fillId="0" borderId="0" xfId="1" applyNumberFormat="1" applyFont="1" applyAlignment="1">
      <alignment vertical="center" wrapText="1"/>
    </xf>
    <xf numFmtId="0" fontId="7" fillId="0" borderId="0" xfId="1" applyFont="1" applyAlignment="1">
      <alignment vertical="center" wrapText="1"/>
    </xf>
    <xf numFmtId="0" fontId="27" fillId="0" borderId="0" xfId="0" applyFont="1" applyAlignment="1">
      <alignment horizontal="left" wrapText="1"/>
    </xf>
    <xf numFmtId="1" fontId="5" fillId="0" borderId="0" xfId="1" applyNumberFormat="1" applyFont="1" applyAlignment="1" applyProtection="1">
      <alignment vertical="center" wrapText="1"/>
      <protection locked="0"/>
    </xf>
    <xf numFmtId="1" fontId="5" fillId="0" borderId="0" xfId="1" applyNumberFormat="1" applyFont="1" applyAlignment="1">
      <alignment horizontal="left" vertical="top" wrapText="1"/>
    </xf>
    <xf numFmtId="0" fontId="1" fillId="0" borderId="0" xfId="1" applyAlignment="1">
      <alignment vertical="top" wrapText="1"/>
    </xf>
    <xf numFmtId="3" fontId="8" fillId="0" borderId="0" xfId="1" applyNumberFormat="1" applyFont="1" applyAlignment="1">
      <alignment horizontal="center" vertical="center" wrapText="1"/>
    </xf>
    <xf numFmtId="3" fontId="8" fillId="0" borderId="1" xfId="1" applyNumberFormat="1" applyFont="1" applyBorder="1" applyAlignment="1">
      <alignment horizontal="center" vertical="center" wrapText="1"/>
    </xf>
    <xf numFmtId="3" fontId="8" fillId="0" borderId="0" xfId="1" applyNumberFormat="1" applyFont="1" applyAlignment="1">
      <alignment horizontal="center" vertical="center"/>
    </xf>
    <xf numFmtId="3" fontId="8" fillId="0" borderId="1" xfId="1" applyNumberFormat="1" applyFont="1" applyBorder="1" applyAlignment="1">
      <alignment horizontal="center" vertical="center"/>
    </xf>
    <xf numFmtId="3" fontId="8" fillId="0" borderId="5" xfId="1" applyNumberFormat="1" applyFont="1" applyBorder="1" applyAlignment="1">
      <alignment horizontal="center" vertical="center"/>
    </xf>
    <xf numFmtId="3" fontId="8" fillId="0" borderId="7" xfId="1" applyNumberFormat="1" applyFont="1" applyBorder="1" applyAlignment="1">
      <alignment horizontal="center" vertical="center"/>
    </xf>
    <xf numFmtId="1" fontId="8" fillId="0" borderId="12" xfId="1" applyNumberFormat="1" applyFont="1" applyBorder="1" applyAlignment="1">
      <alignment horizontal="center" vertical="center"/>
    </xf>
    <xf numFmtId="1" fontId="8" fillId="0" borderId="14" xfId="1" applyNumberFormat="1" applyFont="1" applyBorder="1" applyAlignment="1">
      <alignment horizontal="center" vertical="center"/>
    </xf>
    <xf numFmtId="3" fontId="8" fillId="0" borderId="9" xfId="1" applyNumberFormat="1" applyFont="1" applyBorder="1" applyAlignment="1">
      <alignment horizontal="center" vertical="center"/>
    </xf>
    <xf numFmtId="3" fontId="8" fillId="0" borderId="10" xfId="1" applyNumberFormat="1" applyFont="1" applyBorder="1" applyAlignment="1">
      <alignment horizontal="center" vertical="center"/>
    </xf>
    <xf numFmtId="0" fontId="5"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1" xfId="0" applyFont="1" applyBorder="1" applyAlignment="1">
      <alignment horizontal="left" vertical="top" wrapText="1"/>
    </xf>
    <xf numFmtId="0" fontId="0" fillId="0" borderId="1" xfId="0" applyBorder="1" applyAlignment="1">
      <alignment vertical="top" wrapText="1"/>
    </xf>
    <xf numFmtId="0" fontId="5" fillId="0" borderId="0" xfId="0" applyFont="1" applyAlignment="1">
      <alignment wrapText="1"/>
    </xf>
    <xf numFmtId="0" fontId="0" fillId="0" borderId="0" xfId="0" applyAlignment="1">
      <alignment wrapText="1"/>
    </xf>
    <xf numFmtId="3" fontId="7" fillId="0" borderId="0" xfId="0" applyNumberFormat="1" applyFont="1" applyAlignment="1">
      <alignment horizontal="left" vertical="top" wrapText="1"/>
    </xf>
    <xf numFmtId="0" fontId="16" fillId="0" borderId="0" xfId="0" applyFont="1" applyAlignment="1">
      <alignment wrapText="1"/>
    </xf>
    <xf numFmtId="0" fontId="8" fillId="0" borderId="4" xfId="0" applyFont="1" applyBorder="1" applyAlignment="1">
      <alignment horizontal="center" wrapText="1"/>
    </xf>
    <xf numFmtId="0" fontId="8" fillId="0" borderId="2" xfId="0" applyFont="1" applyBorder="1" applyAlignment="1">
      <alignment horizontal="center" wrapText="1"/>
    </xf>
    <xf numFmtId="0" fontId="9" fillId="0" borderId="1" xfId="0" applyFont="1" applyBorder="1" applyAlignment="1">
      <alignment wrapText="1"/>
    </xf>
    <xf numFmtId="0" fontId="8" fillId="0" borderId="2" xfId="0" applyFont="1" applyBorder="1" applyAlignment="1">
      <alignment wrapText="1"/>
    </xf>
    <xf numFmtId="0" fontId="8" fillId="0" borderId="1" xfId="0" applyFont="1" applyBorder="1" applyAlignment="1">
      <alignment wrapText="1"/>
    </xf>
    <xf numFmtId="0" fontId="8" fillId="0" borderId="11" xfId="0" applyFont="1" applyBorder="1" applyAlignment="1">
      <alignment horizontal="center" wrapText="1"/>
    </xf>
    <xf numFmtId="0" fontId="8" fillId="0" borderId="10" xfId="0" applyFont="1" applyBorder="1" applyAlignment="1">
      <alignment wrapText="1"/>
    </xf>
    <xf numFmtId="0" fontId="0" fillId="0" borderId="0" xfId="0" applyAlignment="1">
      <alignment horizontal="left" wrapText="1"/>
    </xf>
    <xf numFmtId="0" fontId="4" fillId="0" borderId="0" xfId="0" applyFont="1"/>
    <xf numFmtId="1" fontId="7" fillId="0" borderId="0" xfId="0" applyNumberFormat="1" applyFont="1" applyAlignment="1">
      <alignment horizontal="left" wrapText="1"/>
    </xf>
    <xf numFmtId="1" fontId="15" fillId="0" borderId="0" xfId="0" applyNumberFormat="1" applyFont="1" applyAlignment="1">
      <alignment horizontal="left" wrapText="1"/>
    </xf>
    <xf numFmtId="1" fontId="5" fillId="0" borderId="0" xfId="0" applyNumberFormat="1" applyFont="1" applyAlignment="1">
      <alignment wrapText="1"/>
    </xf>
    <xf numFmtId="0" fontId="7" fillId="0" borderId="0" xfId="0" applyFont="1"/>
    <xf numFmtId="0" fontId="7" fillId="0" borderId="0" xfId="0" applyFont="1" applyAlignment="1">
      <alignment horizontal="left" wrapText="1"/>
    </xf>
    <xf numFmtId="0" fontId="25" fillId="0" borderId="0" xfId="1" applyFont="1"/>
    <xf numFmtId="0" fontId="15" fillId="0" borderId="0" xfId="0" applyFont="1" applyAlignment="1">
      <alignment wrapText="1"/>
    </xf>
    <xf numFmtId="0" fontId="5" fillId="0" borderId="0" xfId="0" applyFont="1" applyAlignment="1">
      <alignment horizontal="left" wrapText="1"/>
    </xf>
    <xf numFmtId="0" fontId="4" fillId="0" borderId="1" xfId="0" applyFont="1" applyBorder="1" applyAlignment="1">
      <alignment horizontal="left" vertical="top"/>
    </xf>
    <xf numFmtId="0" fontId="7" fillId="0" borderId="0" xfId="0" applyFont="1" applyAlignment="1">
      <alignment vertical="center" wrapText="1"/>
    </xf>
    <xf numFmtId="0" fontId="15" fillId="0" borderId="0" xfId="0" applyFont="1" applyAlignment="1">
      <alignment vertical="center" wrapText="1"/>
    </xf>
    <xf numFmtId="0" fontId="7" fillId="0" borderId="0" xfId="0" applyFont="1" applyAlignment="1">
      <alignment horizontal="left" vertical="center" wrapText="1"/>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6" xfId="0" applyFont="1" applyBorder="1" applyAlignment="1">
      <alignment horizontal="center" vertical="top"/>
    </xf>
    <xf numFmtId="3" fontId="9" fillId="0" borderId="12" xfId="0" applyNumberFormat="1" applyFont="1" applyBorder="1"/>
    <xf numFmtId="0" fontId="9" fillId="0" borderId="12" xfId="0" applyFont="1" applyBorder="1" applyAlignment="1">
      <alignment vertical="top"/>
    </xf>
    <xf numFmtId="3" fontId="1" fillId="0" borderId="12" xfId="0" quotePrefix="1" applyNumberFormat="1" applyFont="1" applyBorder="1" applyAlignment="1">
      <alignment horizontal="center"/>
    </xf>
  </cellXfs>
  <cellStyles count="9">
    <cellStyle name="Comma" xfId="8" builtinId="3"/>
    <cellStyle name="Comma 2" xfId="2" xr:uid="{00000000-0005-0000-0000-000001000000}"/>
    <cellStyle name="Comma 2 2" xfId="5" xr:uid="{00000000-0005-0000-0000-000002000000}"/>
    <cellStyle name="Currency" xfId="3" builtinId="4"/>
    <cellStyle name="Normal" xfId="0" builtinId="0"/>
    <cellStyle name="Normal 2" xfId="1" xr:uid="{00000000-0005-0000-0000-000005000000}"/>
    <cellStyle name="Normal 3" xfId="6" xr:uid="{00000000-0005-0000-0000-000006000000}"/>
    <cellStyle name="Percent" xfId="4" builtinId="5"/>
    <cellStyle name="Percent 2" xfId="7" xr:uid="{00000000-0005-0000-0000-00000800000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Average Daily Production per Well by Region, 1960-2021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'Table P1'!$B$3</c:f>
              <c:strCache>
                <c:ptCount val="1"/>
                <c:pt idx="0">
                  <c:v>North</c:v>
                </c:pt>
              </c:strCache>
            </c:strRef>
          </c:tx>
          <c:spPr>
            <a:ln w="28575" cap="rnd">
              <a:solidFill>
                <a:schemeClr val="accent2"/>
              </a:solidFill>
              <a:round/>
            </a:ln>
            <a:effectLst/>
          </c:spPr>
          <c:marker>
            <c:symbol val="none"/>
          </c:marker>
          <c:cat>
            <c:numRef>
              <c:f>'Table P1'!$A$4:$A$65</c:f>
              <c:numCache>
                <c:formatCode>0</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'Table P1'!$B$4:$B$65</c:f>
              <c:numCache>
                <c:formatCode>0.0</c:formatCode>
                <c:ptCount val="62"/>
                <c:pt idx="0">
                  <c:v>4.2</c:v>
                </c:pt>
                <c:pt idx="1">
                  <c:v>4.7</c:v>
                </c:pt>
                <c:pt idx="2">
                  <c:v>4.5</c:v>
                </c:pt>
                <c:pt idx="3">
                  <c:v>4.9000000000000004</c:v>
                </c:pt>
                <c:pt idx="4">
                  <c:v>7.4</c:v>
                </c:pt>
                <c:pt idx="5">
                  <c:v>7.1</c:v>
                </c:pt>
                <c:pt idx="6">
                  <c:v>9.5</c:v>
                </c:pt>
                <c:pt idx="7">
                  <c:v>8.8000000000000007</c:v>
                </c:pt>
                <c:pt idx="8">
                  <c:v>9.9</c:v>
                </c:pt>
                <c:pt idx="9">
                  <c:v>11.3</c:v>
                </c:pt>
                <c:pt idx="10">
                  <c:v>11.6</c:v>
                </c:pt>
                <c:pt idx="11">
                  <c:v>11.3</c:v>
                </c:pt>
                <c:pt idx="12">
                  <c:v>9.8000000000000007</c:v>
                </c:pt>
                <c:pt idx="13">
                  <c:v>9.5</c:v>
                </c:pt>
                <c:pt idx="14">
                  <c:v>8.3000000000000007</c:v>
                </c:pt>
                <c:pt idx="15">
                  <c:v>6</c:v>
                </c:pt>
                <c:pt idx="16">
                  <c:v>5.8</c:v>
                </c:pt>
                <c:pt idx="17">
                  <c:v>5.6</c:v>
                </c:pt>
                <c:pt idx="18">
                  <c:v>4.9000000000000004</c:v>
                </c:pt>
                <c:pt idx="19">
                  <c:v>4.5999999999999996</c:v>
                </c:pt>
                <c:pt idx="20">
                  <c:v>4.3</c:v>
                </c:pt>
                <c:pt idx="21">
                  <c:v>4.3</c:v>
                </c:pt>
                <c:pt idx="22">
                  <c:v>4.0999999999999996</c:v>
                </c:pt>
                <c:pt idx="23">
                  <c:v>3.7</c:v>
                </c:pt>
                <c:pt idx="24">
                  <c:v>3.9</c:v>
                </c:pt>
                <c:pt idx="25">
                  <c:v>3.3</c:v>
                </c:pt>
                <c:pt idx="26">
                  <c:v>2.9</c:v>
                </c:pt>
                <c:pt idx="27">
                  <c:v>2.9</c:v>
                </c:pt>
                <c:pt idx="28">
                  <c:v>2.7</c:v>
                </c:pt>
                <c:pt idx="29">
                  <c:v>2.6</c:v>
                </c:pt>
                <c:pt idx="30">
                  <c:v>2.6</c:v>
                </c:pt>
                <c:pt idx="31">
                  <c:v>2.7</c:v>
                </c:pt>
                <c:pt idx="32">
                  <c:v>2.6</c:v>
                </c:pt>
                <c:pt idx="33" formatCode="General">
                  <c:v>2.4</c:v>
                </c:pt>
                <c:pt idx="34">
                  <c:v>2.4</c:v>
                </c:pt>
                <c:pt idx="35">
                  <c:v>2.2999999999999998</c:v>
                </c:pt>
                <c:pt idx="36">
                  <c:v>3.2</c:v>
                </c:pt>
                <c:pt idx="37">
                  <c:v>3.2</c:v>
                </c:pt>
                <c:pt idx="38">
                  <c:v>3.1</c:v>
                </c:pt>
                <c:pt idx="39">
                  <c:v>3.1</c:v>
                </c:pt>
                <c:pt idx="40">
                  <c:v>2.9</c:v>
                </c:pt>
                <c:pt idx="41">
                  <c:v>2.7</c:v>
                </c:pt>
                <c:pt idx="42">
                  <c:v>2.6</c:v>
                </c:pt>
                <c:pt idx="43">
                  <c:v>2.6</c:v>
                </c:pt>
                <c:pt idx="44">
                  <c:v>2.5</c:v>
                </c:pt>
                <c:pt idx="45">
                  <c:v>2.4</c:v>
                </c:pt>
                <c:pt idx="46">
                  <c:v>2.4</c:v>
                </c:pt>
                <c:pt idx="47">
                  <c:v>2.5</c:v>
                </c:pt>
                <c:pt idx="48">
                  <c:v>2.4</c:v>
                </c:pt>
                <c:pt idx="49">
                  <c:v>2.2999999999999998</c:v>
                </c:pt>
                <c:pt idx="50">
                  <c:v>2.2999999999999998</c:v>
                </c:pt>
                <c:pt idx="51">
                  <c:v>2.4</c:v>
                </c:pt>
                <c:pt idx="52">
                  <c:v>2.2000000000000002</c:v>
                </c:pt>
                <c:pt idx="53">
                  <c:v>2.1</c:v>
                </c:pt>
                <c:pt idx="54">
                  <c:v>2</c:v>
                </c:pt>
                <c:pt idx="55">
                  <c:v>1.9</c:v>
                </c:pt>
                <c:pt idx="56">
                  <c:v>1.8</c:v>
                </c:pt>
                <c:pt idx="57">
                  <c:v>1.7</c:v>
                </c:pt>
                <c:pt idx="58">
                  <c:v>1.7</c:v>
                </c:pt>
                <c:pt idx="59">
                  <c:v>1.7</c:v>
                </c:pt>
                <c:pt idx="60">
                  <c:v>1.6</c:v>
                </c:pt>
                <c:pt idx="61">
                  <c:v>1.8</c:v>
                </c:pt>
              </c:numCache>
            </c:numRef>
          </c:val>
          <c:smooth val="0"/>
          <c:extLst>
            <c:ext xmlns:c16="http://schemas.microsoft.com/office/drawing/2014/chart" uri="{C3380CC4-5D6E-409C-BE32-E72D297353CC}">
              <c16:uniqueId val="{00000001-4BE5-4786-BB12-65FC6CF483D3}"/>
            </c:ext>
          </c:extLst>
        </c:ser>
        <c:ser>
          <c:idx val="2"/>
          <c:order val="1"/>
          <c:tx>
            <c:strRef>
              <c:f>'Table P1'!$C$3</c:f>
              <c:strCache>
                <c:ptCount val="1"/>
                <c:pt idx="0">
                  <c:v>Central</c:v>
                </c:pt>
              </c:strCache>
            </c:strRef>
          </c:tx>
          <c:spPr>
            <a:ln w="28575" cap="rnd">
              <a:solidFill>
                <a:schemeClr val="accent3"/>
              </a:solidFill>
              <a:round/>
            </a:ln>
            <a:effectLst/>
          </c:spPr>
          <c:marker>
            <c:symbol val="none"/>
          </c:marker>
          <c:cat>
            <c:numRef>
              <c:f>'Table P1'!$A$4:$A$65</c:f>
              <c:numCache>
                <c:formatCode>0</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'Table P1'!$C$4:$C$65</c:f>
              <c:numCache>
                <c:formatCode>0.0</c:formatCode>
                <c:ptCount val="62"/>
                <c:pt idx="0">
                  <c:v>52.3</c:v>
                </c:pt>
                <c:pt idx="1">
                  <c:v>53.8</c:v>
                </c:pt>
                <c:pt idx="2">
                  <c:v>43.4</c:v>
                </c:pt>
                <c:pt idx="3">
                  <c:v>34.799999999999997</c:v>
                </c:pt>
                <c:pt idx="4">
                  <c:v>28.8</c:v>
                </c:pt>
                <c:pt idx="5">
                  <c:v>25.5</c:v>
                </c:pt>
                <c:pt idx="6">
                  <c:v>24.7</c:v>
                </c:pt>
                <c:pt idx="7">
                  <c:v>27.5</c:v>
                </c:pt>
                <c:pt idx="8">
                  <c:v>26.4</c:v>
                </c:pt>
                <c:pt idx="9">
                  <c:v>22.6</c:v>
                </c:pt>
                <c:pt idx="10">
                  <c:v>26.2</c:v>
                </c:pt>
                <c:pt idx="11">
                  <c:v>29.4</c:v>
                </c:pt>
                <c:pt idx="12">
                  <c:v>34.4</c:v>
                </c:pt>
                <c:pt idx="13">
                  <c:v>36.200000000000003</c:v>
                </c:pt>
                <c:pt idx="14">
                  <c:v>34.200000000000003</c:v>
                </c:pt>
                <c:pt idx="15">
                  <c:v>35.799999999999997</c:v>
                </c:pt>
                <c:pt idx="16">
                  <c:v>35.200000000000003</c:v>
                </c:pt>
                <c:pt idx="17">
                  <c:v>29.4</c:v>
                </c:pt>
                <c:pt idx="18">
                  <c:v>26.4</c:v>
                </c:pt>
                <c:pt idx="19">
                  <c:v>24.4</c:v>
                </c:pt>
                <c:pt idx="20">
                  <c:v>19.899999999999999</c:v>
                </c:pt>
                <c:pt idx="21">
                  <c:v>20</c:v>
                </c:pt>
                <c:pt idx="22">
                  <c:v>16.5</c:v>
                </c:pt>
                <c:pt idx="23">
                  <c:v>14</c:v>
                </c:pt>
                <c:pt idx="24">
                  <c:v>15.9</c:v>
                </c:pt>
                <c:pt idx="25">
                  <c:v>12.3</c:v>
                </c:pt>
                <c:pt idx="26">
                  <c:v>14.4</c:v>
                </c:pt>
                <c:pt idx="27">
                  <c:v>13.9</c:v>
                </c:pt>
                <c:pt idx="28">
                  <c:v>13</c:v>
                </c:pt>
                <c:pt idx="29">
                  <c:v>12.8</c:v>
                </c:pt>
                <c:pt idx="30">
                  <c:v>12.3</c:v>
                </c:pt>
                <c:pt idx="31">
                  <c:v>12.3</c:v>
                </c:pt>
                <c:pt idx="32">
                  <c:v>11.7</c:v>
                </c:pt>
                <c:pt idx="33">
                  <c:v>10.1</c:v>
                </c:pt>
                <c:pt idx="34">
                  <c:v>9.6</c:v>
                </c:pt>
                <c:pt idx="35">
                  <c:v>11.4</c:v>
                </c:pt>
                <c:pt idx="36">
                  <c:v>13.7</c:v>
                </c:pt>
                <c:pt idx="37">
                  <c:v>13.5</c:v>
                </c:pt>
                <c:pt idx="38">
                  <c:v>12.7</c:v>
                </c:pt>
                <c:pt idx="39">
                  <c:v>11.5</c:v>
                </c:pt>
                <c:pt idx="40">
                  <c:v>11.2</c:v>
                </c:pt>
                <c:pt idx="41">
                  <c:v>10.4</c:v>
                </c:pt>
                <c:pt idx="42">
                  <c:v>10.7</c:v>
                </c:pt>
                <c:pt idx="43">
                  <c:v>9.5</c:v>
                </c:pt>
                <c:pt idx="44">
                  <c:v>9</c:v>
                </c:pt>
                <c:pt idx="45">
                  <c:v>8.6</c:v>
                </c:pt>
                <c:pt idx="46">
                  <c:v>8.1999999999999993</c:v>
                </c:pt>
                <c:pt idx="47">
                  <c:v>8.1999999999999993</c:v>
                </c:pt>
                <c:pt idx="48">
                  <c:v>8.1</c:v>
                </c:pt>
                <c:pt idx="49">
                  <c:v>8.5</c:v>
                </c:pt>
                <c:pt idx="50">
                  <c:v>8.6</c:v>
                </c:pt>
                <c:pt idx="51">
                  <c:v>8.1</c:v>
                </c:pt>
                <c:pt idx="52">
                  <c:v>8.6999999999999993</c:v>
                </c:pt>
                <c:pt idx="53">
                  <c:v>8.1</c:v>
                </c:pt>
                <c:pt idx="54">
                  <c:v>8.1</c:v>
                </c:pt>
                <c:pt idx="55">
                  <c:v>7.6</c:v>
                </c:pt>
                <c:pt idx="56">
                  <c:v>7.4</c:v>
                </c:pt>
                <c:pt idx="57">
                  <c:v>7.2</c:v>
                </c:pt>
                <c:pt idx="58">
                  <c:v>7.4</c:v>
                </c:pt>
                <c:pt idx="59">
                  <c:v>7.2</c:v>
                </c:pt>
                <c:pt idx="60">
                  <c:v>5.9</c:v>
                </c:pt>
                <c:pt idx="61">
                  <c:v>6.5</c:v>
                </c:pt>
              </c:numCache>
            </c:numRef>
          </c:val>
          <c:smooth val="0"/>
          <c:extLst>
            <c:ext xmlns:c16="http://schemas.microsoft.com/office/drawing/2014/chart" uri="{C3380CC4-5D6E-409C-BE32-E72D297353CC}">
              <c16:uniqueId val="{00000002-4BE5-4786-BB12-65FC6CF483D3}"/>
            </c:ext>
          </c:extLst>
        </c:ser>
        <c:ser>
          <c:idx val="3"/>
          <c:order val="2"/>
          <c:tx>
            <c:strRef>
              <c:f>'Table P1'!$D$3</c:f>
              <c:strCache>
                <c:ptCount val="1"/>
                <c:pt idx="0">
                  <c:v>South
Central</c:v>
                </c:pt>
              </c:strCache>
            </c:strRef>
          </c:tx>
          <c:spPr>
            <a:ln w="28575" cap="rnd">
              <a:solidFill>
                <a:schemeClr val="accent4"/>
              </a:solidFill>
              <a:round/>
            </a:ln>
            <a:effectLst/>
          </c:spPr>
          <c:marker>
            <c:symbol val="none"/>
          </c:marker>
          <c:cat>
            <c:numRef>
              <c:f>'Table P1'!$A$4:$A$65</c:f>
              <c:numCache>
                <c:formatCode>0</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'Table P1'!$D$4:$D$65</c:f>
              <c:numCache>
                <c:formatCode>0.0</c:formatCode>
                <c:ptCount val="62"/>
                <c:pt idx="0">
                  <c:v>88.1</c:v>
                </c:pt>
                <c:pt idx="1">
                  <c:v>97.9</c:v>
                </c:pt>
                <c:pt idx="2">
                  <c:v>119.9</c:v>
                </c:pt>
                <c:pt idx="3">
                  <c:v>113.4</c:v>
                </c:pt>
                <c:pt idx="4">
                  <c:v>115.1</c:v>
                </c:pt>
                <c:pt idx="5">
                  <c:v>97.6</c:v>
                </c:pt>
                <c:pt idx="6">
                  <c:v>87.7</c:v>
                </c:pt>
                <c:pt idx="7">
                  <c:v>90.7</c:v>
                </c:pt>
                <c:pt idx="8">
                  <c:v>79.599999999999994</c:v>
                </c:pt>
                <c:pt idx="9">
                  <c:v>69.5</c:v>
                </c:pt>
                <c:pt idx="10">
                  <c:v>69.3</c:v>
                </c:pt>
                <c:pt idx="11">
                  <c:v>57.9</c:v>
                </c:pt>
                <c:pt idx="12">
                  <c:v>57.4</c:v>
                </c:pt>
                <c:pt idx="13">
                  <c:v>50</c:v>
                </c:pt>
                <c:pt idx="14">
                  <c:v>45.6</c:v>
                </c:pt>
                <c:pt idx="15">
                  <c:v>36.1</c:v>
                </c:pt>
                <c:pt idx="16">
                  <c:v>35.1</c:v>
                </c:pt>
                <c:pt idx="17">
                  <c:v>30.4</c:v>
                </c:pt>
                <c:pt idx="18">
                  <c:v>26.1</c:v>
                </c:pt>
                <c:pt idx="19">
                  <c:v>27.7</c:v>
                </c:pt>
                <c:pt idx="20">
                  <c:v>23.2</c:v>
                </c:pt>
                <c:pt idx="21">
                  <c:v>18.899999999999999</c:v>
                </c:pt>
                <c:pt idx="22">
                  <c:v>16</c:v>
                </c:pt>
                <c:pt idx="23">
                  <c:v>14.4</c:v>
                </c:pt>
                <c:pt idx="24">
                  <c:v>15.8</c:v>
                </c:pt>
                <c:pt idx="25">
                  <c:v>16.3</c:v>
                </c:pt>
                <c:pt idx="26">
                  <c:v>24.7</c:v>
                </c:pt>
                <c:pt idx="27">
                  <c:v>17.399999999999999</c:v>
                </c:pt>
                <c:pt idx="28">
                  <c:v>18.899999999999999</c:v>
                </c:pt>
                <c:pt idx="29">
                  <c:v>16.2</c:v>
                </c:pt>
                <c:pt idx="30">
                  <c:v>16.399999999999999</c:v>
                </c:pt>
                <c:pt idx="31">
                  <c:v>17.899999999999999</c:v>
                </c:pt>
                <c:pt idx="32">
                  <c:v>16.5</c:v>
                </c:pt>
                <c:pt idx="33">
                  <c:v>17.399999999999999</c:v>
                </c:pt>
                <c:pt idx="34">
                  <c:v>14.8</c:v>
                </c:pt>
                <c:pt idx="35">
                  <c:v>14.5</c:v>
                </c:pt>
                <c:pt idx="36">
                  <c:v>17.600000000000001</c:v>
                </c:pt>
                <c:pt idx="37">
                  <c:v>15.9</c:v>
                </c:pt>
                <c:pt idx="38">
                  <c:v>15.4</c:v>
                </c:pt>
                <c:pt idx="39">
                  <c:v>17.7</c:v>
                </c:pt>
                <c:pt idx="40">
                  <c:v>18.899999999999999</c:v>
                </c:pt>
                <c:pt idx="41">
                  <c:v>16.3</c:v>
                </c:pt>
                <c:pt idx="42">
                  <c:v>14.5</c:v>
                </c:pt>
                <c:pt idx="43">
                  <c:v>14.3</c:v>
                </c:pt>
                <c:pt idx="44">
                  <c:v>14.1</c:v>
                </c:pt>
                <c:pt idx="45">
                  <c:v>13.8</c:v>
                </c:pt>
                <c:pt idx="46">
                  <c:v>13</c:v>
                </c:pt>
                <c:pt idx="47">
                  <c:v>12.9</c:v>
                </c:pt>
                <c:pt idx="48">
                  <c:v>11.6</c:v>
                </c:pt>
                <c:pt idx="49">
                  <c:v>10.9</c:v>
                </c:pt>
                <c:pt idx="50">
                  <c:v>10.3</c:v>
                </c:pt>
                <c:pt idx="51">
                  <c:v>10.5</c:v>
                </c:pt>
                <c:pt idx="52">
                  <c:v>10.6</c:v>
                </c:pt>
                <c:pt idx="53">
                  <c:v>11.5</c:v>
                </c:pt>
                <c:pt idx="54">
                  <c:v>10.6</c:v>
                </c:pt>
                <c:pt idx="55">
                  <c:v>10.199999999999999</c:v>
                </c:pt>
                <c:pt idx="56">
                  <c:v>11.3</c:v>
                </c:pt>
                <c:pt idx="57">
                  <c:v>10.9</c:v>
                </c:pt>
                <c:pt idx="58">
                  <c:v>10.5</c:v>
                </c:pt>
                <c:pt idx="59">
                  <c:v>10.9</c:v>
                </c:pt>
                <c:pt idx="60">
                  <c:v>11.3</c:v>
                </c:pt>
                <c:pt idx="61">
                  <c:v>10.3</c:v>
                </c:pt>
              </c:numCache>
            </c:numRef>
          </c:val>
          <c:smooth val="0"/>
          <c:extLst>
            <c:ext xmlns:c16="http://schemas.microsoft.com/office/drawing/2014/chart" uri="{C3380CC4-5D6E-409C-BE32-E72D297353CC}">
              <c16:uniqueId val="{00000003-4BE5-4786-BB12-65FC6CF483D3}"/>
            </c:ext>
          </c:extLst>
        </c:ser>
        <c:ser>
          <c:idx val="4"/>
          <c:order val="3"/>
          <c:tx>
            <c:strRef>
              <c:f>'Table P1'!$E$3</c:f>
              <c:strCache>
                <c:ptCount val="1"/>
                <c:pt idx="0">
                  <c:v>Northeastern</c:v>
                </c:pt>
              </c:strCache>
            </c:strRef>
          </c:tx>
          <c:spPr>
            <a:ln w="28575" cap="rnd">
              <a:solidFill>
                <a:schemeClr val="accent5"/>
              </a:solidFill>
              <a:round/>
            </a:ln>
            <a:effectLst/>
          </c:spPr>
          <c:marker>
            <c:symbol val="none"/>
          </c:marker>
          <c:cat>
            <c:numRef>
              <c:f>'Table P1'!$A$4:$A$65</c:f>
              <c:numCache>
                <c:formatCode>0</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'Table P1'!$E$4:$E$65</c:f>
              <c:numCache>
                <c:formatCode>0.0</c:formatCode>
                <c:ptCount val="62"/>
                <c:pt idx="0">
                  <c:v>93.9</c:v>
                </c:pt>
                <c:pt idx="1">
                  <c:v>89.3</c:v>
                </c:pt>
                <c:pt idx="2">
                  <c:v>76.3</c:v>
                </c:pt>
                <c:pt idx="3">
                  <c:v>74.400000000000006</c:v>
                </c:pt>
                <c:pt idx="4">
                  <c:v>65.7</c:v>
                </c:pt>
                <c:pt idx="5">
                  <c:v>70.900000000000006</c:v>
                </c:pt>
                <c:pt idx="6">
                  <c:v>73.599999999999994</c:v>
                </c:pt>
                <c:pt idx="7">
                  <c:v>69.900000000000006</c:v>
                </c:pt>
                <c:pt idx="8">
                  <c:v>67.599999999999994</c:v>
                </c:pt>
                <c:pt idx="9">
                  <c:v>66.400000000000006</c:v>
                </c:pt>
                <c:pt idx="10">
                  <c:v>66.8</c:v>
                </c:pt>
                <c:pt idx="11">
                  <c:v>62.4</c:v>
                </c:pt>
                <c:pt idx="12">
                  <c:v>63.3</c:v>
                </c:pt>
                <c:pt idx="13">
                  <c:v>60.8</c:v>
                </c:pt>
                <c:pt idx="14">
                  <c:v>57.4</c:v>
                </c:pt>
                <c:pt idx="15">
                  <c:v>53.4</c:v>
                </c:pt>
                <c:pt idx="16">
                  <c:v>53.8</c:v>
                </c:pt>
                <c:pt idx="17">
                  <c:v>50.8</c:v>
                </c:pt>
                <c:pt idx="18">
                  <c:v>48.9</c:v>
                </c:pt>
                <c:pt idx="19">
                  <c:v>51.2</c:v>
                </c:pt>
                <c:pt idx="20">
                  <c:v>48.7</c:v>
                </c:pt>
                <c:pt idx="21">
                  <c:v>50.6</c:v>
                </c:pt>
                <c:pt idx="22">
                  <c:v>44.2</c:v>
                </c:pt>
                <c:pt idx="23">
                  <c:v>39.6</c:v>
                </c:pt>
                <c:pt idx="24">
                  <c:v>37.9</c:v>
                </c:pt>
                <c:pt idx="25">
                  <c:v>39.1</c:v>
                </c:pt>
                <c:pt idx="26">
                  <c:v>35.4</c:v>
                </c:pt>
                <c:pt idx="27">
                  <c:v>35.1</c:v>
                </c:pt>
                <c:pt idx="28">
                  <c:v>32.6</c:v>
                </c:pt>
                <c:pt idx="29">
                  <c:v>30.8</c:v>
                </c:pt>
                <c:pt idx="30">
                  <c:v>29.5</c:v>
                </c:pt>
                <c:pt idx="31">
                  <c:v>29.4</c:v>
                </c:pt>
                <c:pt idx="32">
                  <c:v>27.8</c:v>
                </c:pt>
                <c:pt idx="33">
                  <c:v>27.9</c:v>
                </c:pt>
                <c:pt idx="34">
                  <c:v>26.6</c:v>
                </c:pt>
                <c:pt idx="35">
                  <c:v>26.9</c:v>
                </c:pt>
                <c:pt idx="36">
                  <c:v>31.8</c:v>
                </c:pt>
                <c:pt idx="37">
                  <c:v>31.4</c:v>
                </c:pt>
                <c:pt idx="38">
                  <c:v>33.6</c:v>
                </c:pt>
                <c:pt idx="39">
                  <c:v>31.6</c:v>
                </c:pt>
                <c:pt idx="40">
                  <c:v>30.4</c:v>
                </c:pt>
                <c:pt idx="41">
                  <c:v>30.9</c:v>
                </c:pt>
                <c:pt idx="42">
                  <c:v>31.9</c:v>
                </c:pt>
                <c:pt idx="43">
                  <c:v>36.700000000000003</c:v>
                </c:pt>
                <c:pt idx="44">
                  <c:v>45.8</c:v>
                </c:pt>
                <c:pt idx="45">
                  <c:v>56.7</c:v>
                </c:pt>
                <c:pt idx="46">
                  <c:v>56.1</c:v>
                </c:pt>
                <c:pt idx="47">
                  <c:v>49.2</c:v>
                </c:pt>
                <c:pt idx="48">
                  <c:v>41.9</c:v>
                </c:pt>
                <c:pt idx="49">
                  <c:v>36.9</c:v>
                </c:pt>
                <c:pt idx="50">
                  <c:v>33</c:v>
                </c:pt>
                <c:pt idx="51">
                  <c:v>32</c:v>
                </c:pt>
                <c:pt idx="52">
                  <c:v>32.6</c:v>
                </c:pt>
                <c:pt idx="53">
                  <c:v>35.299999999999997</c:v>
                </c:pt>
                <c:pt idx="54">
                  <c:v>34.5</c:v>
                </c:pt>
                <c:pt idx="55">
                  <c:v>33.1</c:v>
                </c:pt>
                <c:pt idx="56">
                  <c:v>27.7</c:v>
                </c:pt>
                <c:pt idx="57">
                  <c:v>24.6</c:v>
                </c:pt>
                <c:pt idx="58">
                  <c:v>25.4</c:v>
                </c:pt>
                <c:pt idx="59">
                  <c:v>26.6</c:v>
                </c:pt>
                <c:pt idx="60">
                  <c:v>25</c:v>
                </c:pt>
                <c:pt idx="61">
                  <c:v>23.7</c:v>
                </c:pt>
              </c:numCache>
            </c:numRef>
          </c:val>
          <c:smooth val="0"/>
          <c:extLst>
            <c:ext xmlns:c16="http://schemas.microsoft.com/office/drawing/2014/chart" uri="{C3380CC4-5D6E-409C-BE32-E72D297353CC}">
              <c16:uniqueId val="{00000004-4BE5-4786-BB12-65FC6CF483D3}"/>
            </c:ext>
          </c:extLst>
        </c:ser>
        <c:ser>
          <c:idx val="5"/>
          <c:order val="4"/>
          <c:tx>
            <c:strRef>
              <c:f>'Table P1'!$F$3</c:f>
              <c:strCache>
                <c:ptCount val="1"/>
                <c:pt idx="0">
                  <c:v>Southeastern</c:v>
                </c:pt>
              </c:strCache>
            </c:strRef>
          </c:tx>
          <c:spPr>
            <a:ln w="28575" cap="rnd">
              <a:solidFill>
                <a:schemeClr val="accent6"/>
              </a:solidFill>
              <a:round/>
            </a:ln>
            <a:effectLst/>
          </c:spPr>
          <c:marker>
            <c:symbol val="none"/>
          </c:marker>
          <c:cat>
            <c:numRef>
              <c:f>'Table P1'!$A$4:$A$65</c:f>
              <c:numCache>
                <c:formatCode>0</c:formatCode>
                <c:ptCount val="6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numCache>
            </c:numRef>
          </c:cat>
          <c:val>
            <c:numRef>
              <c:f>'Table P1'!$F$4:$F$65</c:f>
              <c:numCache>
                <c:formatCode>General</c:formatCode>
                <c:ptCount val="62"/>
                <c:pt idx="7" formatCode="0.0">
                  <c:v>70.599999999999994</c:v>
                </c:pt>
                <c:pt idx="8" formatCode="0.0">
                  <c:v>138</c:v>
                </c:pt>
                <c:pt idx="9" formatCode="0.0">
                  <c:v>91.4</c:v>
                </c:pt>
                <c:pt idx="10" formatCode="0.0">
                  <c:v>57.9</c:v>
                </c:pt>
                <c:pt idx="11" formatCode="0.0">
                  <c:v>50.9</c:v>
                </c:pt>
                <c:pt idx="12" formatCode="0.0">
                  <c:v>65.3</c:v>
                </c:pt>
                <c:pt idx="13" formatCode="0.0">
                  <c:v>90.4</c:v>
                </c:pt>
                <c:pt idx="14" formatCode="0.0">
                  <c:v>110.3</c:v>
                </c:pt>
                <c:pt idx="15" formatCode="0.0">
                  <c:v>103.2</c:v>
                </c:pt>
                <c:pt idx="16" formatCode="0.0">
                  <c:v>133.30000000000001</c:v>
                </c:pt>
                <c:pt idx="17" formatCode="0.0">
                  <c:v>140.19999999999999</c:v>
                </c:pt>
                <c:pt idx="18" formatCode="0.0">
                  <c:v>117.6</c:v>
                </c:pt>
                <c:pt idx="19" formatCode="0.0">
                  <c:v>94.9</c:v>
                </c:pt>
                <c:pt idx="20" formatCode="0.0">
                  <c:v>86</c:v>
                </c:pt>
                <c:pt idx="21" formatCode="0.0">
                  <c:v>59.2</c:v>
                </c:pt>
                <c:pt idx="22" formatCode="0.0">
                  <c:v>38.799999999999997</c:v>
                </c:pt>
                <c:pt idx="23" formatCode="0.0">
                  <c:v>35.1</c:v>
                </c:pt>
                <c:pt idx="24" formatCode="0.0">
                  <c:v>30.4</c:v>
                </c:pt>
                <c:pt idx="25" formatCode="0.0">
                  <c:v>22.1</c:v>
                </c:pt>
                <c:pt idx="26" formatCode="0.0">
                  <c:v>19.5</c:v>
                </c:pt>
                <c:pt idx="27" formatCode="0.0">
                  <c:v>26.2</c:v>
                </c:pt>
                <c:pt idx="28" formatCode="0.0">
                  <c:v>23.3</c:v>
                </c:pt>
                <c:pt idx="29" formatCode="0.0">
                  <c:v>16.8</c:v>
                </c:pt>
                <c:pt idx="30" formatCode="0.0">
                  <c:v>12.8</c:v>
                </c:pt>
                <c:pt idx="31" formatCode="0.0">
                  <c:v>16.899999999999999</c:v>
                </c:pt>
                <c:pt idx="32" formatCode="0.0">
                  <c:v>14.1</c:v>
                </c:pt>
                <c:pt idx="33" formatCode="0.0">
                  <c:v>13.3</c:v>
                </c:pt>
                <c:pt idx="34" formatCode="0.0">
                  <c:v>3.5</c:v>
                </c:pt>
                <c:pt idx="35" formatCode="0.0">
                  <c:v>12.4</c:v>
                </c:pt>
                <c:pt idx="36" formatCode="0.0">
                  <c:v>15.5</c:v>
                </c:pt>
                <c:pt idx="37" formatCode="0.0">
                  <c:v>12</c:v>
                </c:pt>
                <c:pt idx="38" formatCode="0.0">
                  <c:v>13.3</c:v>
                </c:pt>
                <c:pt idx="39" formatCode="0.0">
                  <c:v>11.7</c:v>
                </c:pt>
                <c:pt idx="40" formatCode="0.0">
                  <c:v>11.2</c:v>
                </c:pt>
                <c:pt idx="41" formatCode="0.0">
                  <c:v>10</c:v>
                </c:pt>
                <c:pt idx="42" formatCode="0.0">
                  <c:v>9.1</c:v>
                </c:pt>
                <c:pt idx="43" formatCode="0.0">
                  <c:v>8.4</c:v>
                </c:pt>
                <c:pt idx="44" formatCode="0.0">
                  <c:v>9.5</c:v>
                </c:pt>
                <c:pt idx="45" formatCode="0.0">
                  <c:v>9.3000000000000007</c:v>
                </c:pt>
                <c:pt idx="46" formatCode="0.0">
                  <c:v>8.4</c:v>
                </c:pt>
                <c:pt idx="47" formatCode="0.0">
                  <c:v>18.100000000000001</c:v>
                </c:pt>
                <c:pt idx="48" formatCode="0.0">
                  <c:v>25.8</c:v>
                </c:pt>
                <c:pt idx="49" formatCode="0.0">
                  <c:v>31.4</c:v>
                </c:pt>
                <c:pt idx="50" formatCode="0.0">
                  <c:v>33.700000000000003</c:v>
                </c:pt>
                <c:pt idx="51" formatCode="0.0">
                  <c:v>33.5</c:v>
                </c:pt>
                <c:pt idx="52" formatCode="0.0">
                  <c:v>32.9</c:v>
                </c:pt>
                <c:pt idx="53" formatCode="0.0">
                  <c:v>25.5</c:v>
                </c:pt>
                <c:pt idx="54" formatCode="0.0">
                  <c:v>39</c:v>
                </c:pt>
                <c:pt idx="55" formatCode="0.0">
                  <c:v>44</c:v>
                </c:pt>
                <c:pt idx="56" formatCode="0.0">
                  <c:v>48.3</c:v>
                </c:pt>
                <c:pt idx="57" formatCode="0.0">
                  <c:v>50.4</c:v>
                </c:pt>
                <c:pt idx="58" formatCode="0.0">
                  <c:v>55</c:v>
                </c:pt>
                <c:pt idx="59" formatCode="0.0">
                  <c:v>70.400000000000006</c:v>
                </c:pt>
                <c:pt idx="60" formatCode="0.0">
                  <c:v>66.400000000000006</c:v>
                </c:pt>
                <c:pt idx="61" formatCode="0.0">
                  <c:v>68.900000000000006</c:v>
                </c:pt>
              </c:numCache>
            </c:numRef>
          </c:val>
          <c:smooth val="0"/>
          <c:extLst>
            <c:ext xmlns:c16="http://schemas.microsoft.com/office/drawing/2014/chart" uri="{C3380CC4-5D6E-409C-BE32-E72D297353CC}">
              <c16:uniqueId val="{00000005-4BE5-4786-BB12-65FC6CF483D3}"/>
            </c:ext>
          </c:extLst>
        </c:ser>
        <c:dLbls>
          <c:showLegendKey val="0"/>
          <c:showVal val="0"/>
          <c:showCatName val="0"/>
          <c:showSerName val="0"/>
          <c:showPercent val="0"/>
          <c:showBubbleSize val="0"/>
        </c:dLbls>
        <c:smooth val="0"/>
        <c:axId val="441826192"/>
        <c:axId val="451060200"/>
      </c:lineChart>
      <c:catAx>
        <c:axId val="44182619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060200"/>
        <c:crosses val="autoZero"/>
        <c:auto val="1"/>
        <c:lblAlgn val="ctr"/>
        <c:lblOffset val="100"/>
        <c:noMultiLvlLbl val="0"/>
      </c:catAx>
      <c:valAx>
        <c:axId val="451060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barrels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826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a:t>
            </a:r>
            <a:r>
              <a:rPr lang="en-US" baseline="0"/>
              <a:t> Montana Retail Propane Price During Heating Season, 2014-2022 (October-March)</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'Table P12'!$J$33:$J$328</c:f>
              <c:numCache>
                <c:formatCode>m/d/yyyy</c:formatCode>
                <c:ptCount val="296"/>
                <c:pt idx="0">
                  <c:v>43185</c:v>
                </c:pt>
                <c:pt idx="1">
                  <c:v>43178</c:v>
                </c:pt>
                <c:pt idx="2">
                  <c:v>43171</c:v>
                </c:pt>
                <c:pt idx="3">
                  <c:v>43164</c:v>
                </c:pt>
                <c:pt idx="4">
                  <c:v>43157</c:v>
                </c:pt>
                <c:pt idx="5">
                  <c:v>43150</c:v>
                </c:pt>
                <c:pt idx="6">
                  <c:v>43143</c:v>
                </c:pt>
                <c:pt idx="7">
                  <c:v>43136</c:v>
                </c:pt>
                <c:pt idx="8">
                  <c:v>43129</c:v>
                </c:pt>
                <c:pt idx="9">
                  <c:v>43122</c:v>
                </c:pt>
                <c:pt idx="10">
                  <c:v>43115</c:v>
                </c:pt>
                <c:pt idx="11">
                  <c:v>43108</c:v>
                </c:pt>
                <c:pt idx="12">
                  <c:v>43101</c:v>
                </c:pt>
                <c:pt idx="13">
                  <c:v>43094</c:v>
                </c:pt>
                <c:pt idx="14">
                  <c:v>43087</c:v>
                </c:pt>
                <c:pt idx="15">
                  <c:v>43080</c:v>
                </c:pt>
                <c:pt idx="16">
                  <c:v>43073</c:v>
                </c:pt>
                <c:pt idx="17">
                  <c:v>43066</c:v>
                </c:pt>
                <c:pt idx="18">
                  <c:v>43059</c:v>
                </c:pt>
                <c:pt idx="19">
                  <c:v>43052</c:v>
                </c:pt>
                <c:pt idx="20">
                  <c:v>43045</c:v>
                </c:pt>
                <c:pt idx="21">
                  <c:v>43038</c:v>
                </c:pt>
                <c:pt idx="22">
                  <c:v>43031</c:v>
                </c:pt>
                <c:pt idx="23">
                  <c:v>43024</c:v>
                </c:pt>
                <c:pt idx="24">
                  <c:v>43017</c:v>
                </c:pt>
                <c:pt idx="25">
                  <c:v>43010</c:v>
                </c:pt>
                <c:pt idx="26">
                  <c:v>42828</c:v>
                </c:pt>
                <c:pt idx="27">
                  <c:v>42821</c:v>
                </c:pt>
                <c:pt idx="28">
                  <c:v>42814</c:v>
                </c:pt>
                <c:pt idx="29">
                  <c:v>42807</c:v>
                </c:pt>
                <c:pt idx="30">
                  <c:v>42800</c:v>
                </c:pt>
                <c:pt idx="31">
                  <c:v>42793</c:v>
                </c:pt>
                <c:pt idx="32">
                  <c:v>42786</c:v>
                </c:pt>
                <c:pt idx="33">
                  <c:v>42779</c:v>
                </c:pt>
                <c:pt idx="34">
                  <c:v>42772</c:v>
                </c:pt>
                <c:pt idx="35">
                  <c:v>42765</c:v>
                </c:pt>
                <c:pt idx="36">
                  <c:v>42758</c:v>
                </c:pt>
                <c:pt idx="37">
                  <c:v>42751</c:v>
                </c:pt>
                <c:pt idx="38">
                  <c:v>42744</c:v>
                </c:pt>
                <c:pt idx="39">
                  <c:v>42737</c:v>
                </c:pt>
                <c:pt idx="40">
                  <c:v>42730</c:v>
                </c:pt>
                <c:pt idx="41">
                  <c:v>42723</c:v>
                </c:pt>
                <c:pt idx="42">
                  <c:v>42716</c:v>
                </c:pt>
                <c:pt idx="43">
                  <c:v>42709</c:v>
                </c:pt>
                <c:pt idx="44">
                  <c:v>42702</c:v>
                </c:pt>
                <c:pt idx="45">
                  <c:v>42695</c:v>
                </c:pt>
                <c:pt idx="46">
                  <c:v>42688</c:v>
                </c:pt>
                <c:pt idx="47">
                  <c:v>42681</c:v>
                </c:pt>
                <c:pt idx="48">
                  <c:v>42674</c:v>
                </c:pt>
                <c:pt idx="49">
                  <c:v>42667</c:v>
                </c:pt>
                <c:pt idx="50">
                  <c:v>42660</c:v>
                </c:pt>
                <c:pt idx="51">
                  <c:v>42653</c:v>
                </c:pt>
                <c:pt idx="52">
                  <c:v>42646</c:v>
                </c:pt>
                <c:pt idx="53">
                  <c:v>42464</c:v>
                </c:pt>
                <c:pt idx="54">
                  <c:v>42457</c:v>
                </c:pt>
                <c:pt idx="55">
                  <c:v>42450</c:v>
                </c:pt>
                <c:pt idx="56">
                  <c:v>42443</c:v>
                </c:pt>
                <c:pt idx="57">
                  <c:v>42436</c:v>
                </c:pt>
                <c:pt idx="58">
                  <c:v>42429</c:v>
                </c:pt>
                <c:pt idx="59">
                  <c:v>42422</c:v>
                </c:pt>
                <c:pt idx="60">
                  <c:v>42415</c:v>
                </c:pt>
                <c:pt idx="61">
                  <c:v>42408</c:v>
                </c:pt>
                <c:pt idx="62">
                  <c:v>42401</c:v>
                </c:pt>
                <c:pt idx="63">
                  <c:v>42394</c:v>
                </c:pt>
                <c:pt idx="64">
                  <c:v>42387</c:v>
                </c:pt>
                <c:pt idx="65">
                  <c:v>42380</c:v>
                </c:pt>
                <c:pt idx="66">
                  <c:v>42373</c:v>
                </c:pt>
                <c:pt idx="67">
                  <c:v>42366</c:v>
                </c:pt>
                <c:pt idx="68">
                  <c:v>42359</c:v>
                </c:pt>
                <c:pt idx="69">
                  <c:v>42352</c:v>
                </c:pt>
                <c:pt idx="70">
                  <c:v>42345</c:v>
                </c:pt>
                <c:pt idx="71">
                  <c:v>42338</c:v>
                </c:pt>
                <c:pt idx="72">
                  <c:v>42331</c:v>
                </c:pt>
                <c:pt idx="73">
                  <c:v>42324</c:v>
                </c:pt>
                <c:pt idx="74">
                  <c:v>42317</c:v>
                </c:pt>
                <c:pt idx="75">
                  <c:v>42310</c:v>
                </c:pt>
                <c:pt idx="76">
                  <c:v>42303</c:v>
                </c:pt>
                <c:pt idx="77">
                  <c:v>42296</c:v>
                </c:pt>
                <c:pt idx="78">
                  <c:v>42289</c:v>
                </c:pt>
                <c:pt idx="79">
                  <c:v>42282</c:v>
                </c:pt>
                <c:pt idx="80">
                  <c:v>42100</c:v>
                </c:pt>
                <c:pt idx="81">
                  <c:v>42093</c:v>
                </c:pt>
                <c:pt idx="82">
                  <c:v>42086</c:v>
                </c:pt>
                <c:pt idx="83">
                  <c:v>42079</c:v>
                </c:pt>
                <c:pt idx="84">
                  <c:v>42072</c:v>
                </c:pt>
                <c:pt idx="85">
                  <c:v>42065</c:v>
                </c:pt>
                <c:pt idx="86">
                  <c:v>42058</c:v>
                </c:pt>
                <c:pt idx="87">
                  <c:v>42051</c:v>
                </c:pt>
                <c:pt idx="88">
                  <c:v>42044</c:v>
                </c:pt>
                <c:pt idx="89">
                  <c:v>42037</c:v>
                </c:pt>
                <c:pt idx="90">
                  <c:v>42030</c:v>
                </c:pt>
                <c:pt idx="91">
                  <c:v>42023</c:v>
                </c:pt>
                <c:pt idx="92">
                  <c:v>42016</c:v>
                </c:pt>
                <c:pt idx="93">
                  <c:v>42009</c:v>
                </c:pt>
                <c:pt idx="94">
                  <c:v>42002</c:v>
                </c:pt>
                <c:pt idx="95">
                  <c:v>41995</c:v>
                </c:pt>
                <c:pt idx="96">
                  <c:v>41988</c:v>
                </c:pt>
                <c:pt idx="97">
                  <c:v>41981</c:v>
                </c:pt>
                <c:pt idx="98">
                  <c:v>41974</c:v>
                </c:pt>
                <c:pt idx="99">
                  <c:v>41967</c:v>
                </c:pt>
                <c:pt idx="100">
                  <c:v>41960</c:v>
                </c:pt>
                <c:pt idx="101">
                  <c:v>41953</c:v>
                </c:pt>
                <c:pt idx="102">
                  <c:v>41946</c:v>
                </c:pt>
                <c:pt idx="103">
                  <c:v>41939</c:v>
                </c:pt>
                <c:pt idx="104">
                  <c:v>41932</c:v>
                </c:pt>
                <c:pt idx="105">
                  <c:v>41925</c:v>
                </c:pt>
                <c:pt idx="106">
                  <c:v>43194</c:v>
                </c:pt>
                <c:pt idx="107">
                  <c:v>43374</c:v>
                </c:pt>
                <c:pt idx="108">
                  <c:v>43381</c:v>
                </c:pt>
                <c:pt idx="109">
                  <c:v>43388</c:v>
                </c:pt>
                <c:pt idx="110">
                  <c:v>43395</c:v>
                </c:pt>
                <c:pt idx="111">
                  <c:v>43402</c:v>
                </c:pt>
                <c:pt idx="112">
                  <c:v>43409</c:v>
                </c:pt>
                <c:pt idx="113">
                  <c:v>43416</c:v>
                </c:pt>
                <c:pt idx="114">
                  <c:v>43423</c:v>
                </c:pt>
                <c:pt idx="115">
                  <c:v>43430</c:v>
                </c:pt>
                <c:pt idx="116">
                  <c:v>43437</c:v>
                </c:pt>
                <c:pt idx="117">
                  <c:v>43444</c:v>
                </c:pt>
                <c:pt idx="118">
                  <c:v>43451</c:v>
                </c:pt>
                <c:pt idx="119">
                  <c:v>43458</c:v>
                </c:pt>
                <c:pt idx="120">
                  <c:v>43465</c:v>
                </c:pt>
                <c:pt idx="121">
                  <c:v>43472</c:v>
                </c:pt>
                <c:pt idx="122">
                  <c:v>43479</c:v>
                </c:pt>
                <c:pt idx="123">
                  <c:v>43486</c:v>
                </c:pt>
                <c:pt idx="124">
                  <c:v>43493</c:v>
                </c:pt>
                <c:pt idx="125">
                  <c:v>43500</c:v>
                </c:pt>
                <c:pt idx="126">
                  <c:v>43507</c:v>
                </c:pt>
                <c:pt idx="127">
                  <c:v>43514</c:v>
                </c:pt>
                <c:pt idx="128">
                  <c:v>43521</c:v>
                </c:pt>
                <c:pt idx="129">
                  <c:v>43528</c:v>
                </c:pt>
                <c:pt idx="130">
                  <c:v>43535</c:v>
                </c:pt>
                <c:pt idx="131">
                  <c:v>43542</c:v>
                </c:pt>
                <c:pt idx="132">
                  <c:v>43549</c:v>
                </c:pt>
                <c:pt idx="133">
                  <c:v>43557</c:v>
                </c:pt>
                <c:pt idx="134">
                  <c:v>43745</c:v>
                </c:pt>
                <c:pt idx="135" formatCode="d\-mmm">
                  <c:v>43752</c:v>
                </c:pt>
                <c:pt idx="136" formatCode="d\-mmm">
                  <c:v>43759</c:v>
                </c:pt>
                <c:pt idx="137" formatCode="d\-mmm">
                  <c:v>43766</c:v>
                </c:pt>
                <c:pt idx="138" formatCode="d\-mmm">
                  <c:v>43773</c:v>
                </c:pt>
                <c:pt idx="139" formatCode="d\-mmm">
                  <c:v>43780</c:v>
                </c:pt>
                <c:pt idx="140" formatCode="d\-mmm">
                  <c:v>43787</c:v>
                </c:pt>
                <c:pt idx="141" formatCode="d\-mmm">
                  <c:v>43794</c:v>
                </c:pt>
                <c:pt idx="142" formatCode="d\-mmm">
                  <c:v>43801</c:v>
                </c:pt>
                <c:pt idx="143" formatCode="d\-mmm">
                  <c:v>43808</c:v>
                </c:pt>
                <c:pt idx="144" formatCode="d\-mmm">
                  <c:v>43815</c:v>
                </c:pt>
                <c:pt idx="145" formatCode="d\-mmm">
                  <c:v>43822</c:v>
                </c:pt>
                <c:pt idx="146" formatCode="d\-mmm">
                  <c:v>43829</c:v>
                </c:pt>
                <c:pt idx="147" formatCode="d\-mmm">
                  <c:v>43836</c:v>
                </c:pt>
                <c:pt idx="148" formatCode="d\-mmm">
                  <c:v>43843</c:v>
                </c:pt>
                <c:pt idx="149" formatCode="d\-mmm">
                  <c:v>43850</c:v>
                </c:pt>
                <c:pt idx="150" formatCode="d\-mmm">
                  <c:v>43857</c:v>
                </c:pt>
                <c:pt idx="151" formatCode="d\-mmm">
                  <c:v>43864</c:v>
                </c:pt>
                <c:pt idx="152" formatCode="d\-mmm">
                  <c:v>43871</c:v>
                </c:pt>
                <c:pt idx="153" formatCode="d\-mmm">
                  <c:v>43878</c:v>
                </c:pt>
                <c:pt idx="154" formatCode="d\-mmm">
                  <c:v>43885</c:v>
                </c:pt>
                <c:pt idx="155" formatCode="d\-mmm">
                  <c:v>43892</c:v>
                </c:pt>
                <c:pt idx="156" formatCode="d\-mmm">
                  <c:v>43899</c:v>
                </c:pt>
                <c:pt idx="157" formatCode="d\-mmm">
                  <c:v>43906</c:v>
                </c:pt>
                <c:pt idx="158" formatCode="d\-mmm">
                  <c:v>43913</c:v>
                </c:pt>
                <c:pt idx="159" formatCode="d\-mmm">
                  <c:v>43920</c:v>
                </c:pt>
                <c:pt idx="160" formatCode="d\-mmm">
                  <c:v>43927</c:v>
                </c:pt>
                <c:pt idx="161" formatCode="d\-mmm">
                  <c:v>43934</c:v>
                </c:pt>
                <c:pt idx="162" formatCode="d\-mmm">
                  <c:v>43941</c:v>
                </c:pt>
                <c:pt idx="163" formatCode="d\-mmm">
                  <c:v>43948</c:v>
                </c:pt>
                <c:pt idx="164" formatCode="d\-mmm">
                  <c:v>43955</c:v>
                </c:pt>
                <c:pt idx="165" formatCode="d\-mmm">
                  <c:v>43962</c:v>
                </c:pt>
                <c:pt idx="166" formatCode="d\-mmm">
                  <c:v>43969</c:v>
                </c:pt>
                <c:pt idx="167" formatCode="d\-mmm">
                  <c:v>43976</c:v>
                </c:pt>
                <c:pt idx="168" formatCode="d\-mmm">
                  <c:v>43983</c:v>
                </c:pt>
                <c:pt idx="169" formatCode="d\-mmm">
                  <c:v>43990</c:v>
                </c:pt>
                <c:pt idx="170" formatCode="d\-mmm">
                  <c:v>43997</c:v>
                </c:pt>
                <c:pt idx="171" formatCode="d\-mmm">
                  <c:v>44004</c:v>
                </c:pt>
                <c:pt idx="172" formatCode="d\-mmm">
                  <c:v>44011</c:v>
                </c:pt>
                <c:pt idx="173" formatCode="d\-mmm">
                  <c:v>44018</c:v>
                </c:pt>
                <c:pt idx="174" formatCode="d\-mmm">
                  <c:v>44025</c:v>
                </c:pt>
                <c:pt idx="175" formatCode="d\-mmm">
                  <c:v>44032</c:v>
                </c:pt>
                <c:pt idx="176" formatCode="d\-mmm">
                  <c:v>44039</c:v>
                </c:pt>
                <c:pt idx="177" formatCode="d\-mmm">
                  <c:v>44046</c:v>
                </c:pt>
                <c:pt idx="178" formatCode="d\-mmm">
                  <c:v>44053</c:v>
                </c:pt>
                <c:pt idx="179" formatCode="d\-mmm">
                  <c:v>44060</c:v>
                </c:pt>
                <c:pt idx="180" formatCode="d\-mmm">
                  <c:v>44067</c:v>
                </c:pt>
                <c:pt idx="181" formatCode="d\-mmm">
                  <c:v>44074</c:v>
                </c:pt>
                <c:pt idx="182" formatCode="d\-mmm">
                  <c:v>44081</c:v>
                </c:pt>
                <c:pt idx="183" formatCode="d\-mmm">
                  <c:v>44088</c:v>
                </c:pt>
                <c:pt idx="184" formatCode="d\-mmm">
                  <c:v>44095</c:v>
                </c:pt>
                <c:pt idx="185" formatCode="d\-mmm">
                  <c:v>44102</c:v>
                </c:pt>
                <c:pt idx="186" formatCode="d\-mmm">
                  <c:v>44109</c:v>
                </c:pt>
                <c:pt idx="187">
                  <c:v>44116</c:v>
                </c:pt>
                <c:pt idx="188">
                  <c:v>44123</c:v>
                </c:pt>
                <c:pt idx="189">
                  <c:v>44130</c:v>
                </c:pt>
                <c:pt idx="190">
                  <c:v>44137</c:v>
                </c:pt>
                <c:pt idx="191">
                  <c:v>44144</c:v>
                </c:pt>
                <c:pt idx="192">
                  <c:v>44151</c:v>
                </c:pt>
                <c:pt idx="193">
                  <c:v>44158</c:v>
                </c:pt>
                <c:pt idx="194">
                  <c:v>44165</c:v>
                </c:pt>
                <c:pt idx="195">
                  <c:v>44172</c:v>
                </c:pt>
                <c:pt idx="196">
                  <c:v>44179</c:v>
                </c:pt>
                <c:pt idx="197">
                  <c:v>44186</c:v>
                </c:pt>
                <c:pt idx="198">
                  <c:v>44193</c:v>
                </c:pt>
                <c:pt idx="199">
                  <c:v>44200</c:v>
                </c:pt>
                <c:pt idx="200">
                  <c:v>44207</c:v>
                </c:pt>
                <c:pt idx="201">
                  <c:v>44214</c:v>
                </c:pt>
                <c:pt idx="202">
                  <c:v>44221</c:v>
                </c:pt>
                <c:pt idx="203">
                  <c:v>44228</c:v>
                </c:pt>
                <c:pt idx="204">
                  <c:v>44235</c:v>
                </c:pt>
                <c:pt idx="205">
                  <c:v>44242</c:v>
                </c:pt>
                <c:pt idx="206">
                  <c:v>44249</c:v>
                </c:pt>
                <c:pt idx="207">
                  <c:v>44256</c:v>
                </c:pt>
                <c:pt idx="208">
                  <c:v>44263</c:v>
                </c:pt>
                <c:pt idx="209">
                  <c:v>44270</c:v>
                </c:pt>
                <c:pt idx="210">
                  <c:v>44277</c:v>
                </c:pt>
                <c:pt idx="211">
                  <c:v>44284</c:v>
                </c:pt>
                <c:pt idx="212">
                  <c:v>44291</c:v>
                </c:pt>
                <c:pt idx="213">
                  <c:v>44298</c:v>
                </c:pt>
                <c:pt idx="214">
                  <c:v>44305</c:v>
                </c:pt>
                <c:pt idx="215">
                  <c:v>44312</c:v>
                </c:pt>
                <c:pt idx="216">
                  <c:v>44319</c:v>
                </c:pt>
                <c:pt idx="217">
                  <c:v>44326</c:v>
                </c:pt>
                <c:pt idx="218">
                  <c:v>44333</c:v>
                </c:pt>
                <c:pt idx="219">
                  <c:v>44340</c:v>
                </c:pt>
                <c:pt idx="220">
                  <c:v>44347</c:v>
                </c:pt>
                <c:pt idx="221">
                  <c:v>44354</c:v>
                </c:pt>
                <c:pt idx="222">
                  <c:v>44361</c:v>
                </c:pt>
                <c:pt idx="223">
                  <c:v>44368</c:v>
                </c:pt>
                <c:pt idx="224">
                  <c:v>44375</c:v>
                </c:pt>
                <c:pt idx="225">
                  <c:v>44382</c:v>
                </c:pt>
                <c:pt idx="226">
                  <c:v>44389</c:v>
                </c:pt>
                <c:pt idx="227">
                  <c:v>44396</c:v>
                </c:pt>
                <c:pt idx="228">
                  <c:v>44403</c:v>
                </c:pt>
                <c:pt idx="229">
                  <c:v>44410</c:v>
                </c:pt>
                <c:pt idx="230">
                  <c:v>44417</c:v>
                </c:pt>
                <c:pt idx="231">
                  <c:v>44424</c:v>
                </c:pt>
                <c:pt idx="232">
                  <c:v>44431</c:v>
                </c:pt>
                <c:pt idx="233">
                  <c:v>44438</c:v>
                </c:pt>
                <c:pt idx="234">
                  <c:v>44445</c:v>
                </c:pt>
                <c:pt idx="235">
                  <c:v>44452</c:v>
                </c:pt>
                <c:pt idx="236">
                  <c:v>44459</c:v>
                </c:pt>
                <c:pt idx="237">
                  <c:v>44466</c:v>
                </c:pt>
                <c:pt idx="238">
                  <c:v>44473</c:v>
                </c:pt>
                <c:pt idx="239">
                  <c:v>44480</c:v>
                </c:pt>
                <c:pt idx="240">
                  <c:v>44487</c:v>
                </c:pt>
                <c:pt idx="241">
                  <c:v>44494</c:v>
                </c:pt>
                <c:pt idx="242">
                  <c:v>44501</c:v>
                </c:pt>
                <c:pt idx="243">
                  <c:v>44508</c:v>
                </c:pt>
                <c:pt idx="244">
                  <c:v>44515</c:v>
                </c:pt>
                <c:pt idx="245">
                  <c:v>44522</c:v>
                </c:pt>
                <c:pt idx="246">
                  <c:v>44529</c:v>
                </c:pt>
                <c:pt idx="247">
                  <c:v>44536</c:v>
                </c:pt>
                <c:pt idx="248">
                  <c:v>44543</c:v>
                </c:pt>
                <c:pt idx="249">
                  <c:v>44550</c:v>
                </c:pt>
                <c:pt idx="250">
                  <c:v>44557</c:v>
                </c:pt>
                <c:pt idx="251">
                  <c:v>44564</c:v>
                </c:pt>
                <c:pt idx="252">
                  <c:v>44571</c:v>
                </c:pt>
                <c:pt idx="253">
                  <c:v>44578</c:v>
                </c:pt>
                <c:pt idx="254">
                  <c:v>44585</c:v>
                </c:pt>
                <c:pt idx="255">
                  <c:v>44592</c:v>
                </c:pt>
                <c:pt idx="256">
                  <c:v>44599</c:v>
                </c:pt>
                <c:pt idx="257">
                  <c:v>44606</c:v>
                </c:pt>
                <c:pt idx="258">
                  <c:v>44613</c:v>
                </c:pt>
                <c:pt idx="259">
                  <c:v>44620</c:v>
                </c:pt>
                <c:pt idx="260">
                  <c:v>44627</c:v>
                </c:pt>
                <c:pt idx="261">
                  <c:v>44634</c:v>
                </c:pt>
                <c:pt idx="262">
                  <c:v>44641</c:v>
                </c:pt>
                <c:pt idx="263">
                  <c:v>44648</c:v>
                </c:pt>
                <c:pt idx="264">
                  <c:v>44655</c:v>
                </c:pt>
                <c:pt idx="265">
                  <c:v>44662</c:v>
                </c:pt>
                <c:pt idx="266">
                  <c:v>44669</c:v>
                </c:pt>
                <c:pt idx="267">
                  <c:v>44676</c:v>
                </c:pt>
                <c:pt idx="268">
                  <c:v>44683</c:v>
                </c:pt>
                <c:pt idx="269">
                  <c:v>44690</c:v>
                </c:pt>
                <c:pt idx="270">
                  <c:v>44697</c:v>
                </c:pt>
                <c:pt idx="271">
                  <c:v>44704</c:v>
                </c:pt>
                <c:pt idx="272">
                  <c:v>44711</c:v>
                </c:pt>
                <c:pt idx="273">
                  <c:v>44718</c:v>
                </c:pt>
                <c:pt idx="274">
                  <c:v>44725</c:v>
                </c:pt>
                <c:pt idx="275">
                  <c:v>44732</c:v>
                </c:pt>
                <c:pt idx="276">
                  <c:v>44739</c:v>
                </c:pt>
                <c:pt idx="277">
                  <c:v>44746</c:v>
                </c:pt>
                <c:pt idx="278">
                  <c:v>44753</c:v>
                </c:pt>
                <c:pt idx="279">
                  <c:v>44760</c:v>
                </c:pt>
                <c:pt idx="280">
                  <c:v>44767</c:v>
                </c:pt>
                <c:pt idx="281">
                  <c:v>44774</c:v>
                </c:pt>
                <c:pt idx="282">
                  <c:v>44781</c:v>
                </c:pt>
                <c:pt idx="283">
                  <c:v>44788</c:v>
                </c:pt>
                <c:pt idx="284">
                  <c:v>44795</c:v>
                </c:pt>
                <c:pt idx="285">
                  <c:v>44802</c:v>
                </c:pt>
                <c:pt idx="286">
                  <c:v>44809</c:v>
                </c:pt>
                <c:pt idx="287">
                  <c:v>44816</c:v>
                </c:pt>
                <c:pt idx="288">
                  <c:v>44823</c:v>
                </c:pt>
                <c:pt idx="289">
                  <c:v>44830</c:v>
                </c:pt>
                <c:pt idx="290">
                  <c:v>44837</c:v>
                </c:pt>
                <c:pt idx="291">
                  <c:v>44844</c:v>
                </c:pt>
                <c:pt idx="292">
                  <c:v>44851</c:v>
                </c:pt>
                <c:pt idx="293">
                  <c:v>44858</c:v>
                </c:pt>
                <c:pt idx="294">
                  <c:v>44865</c:v>
                </c:pt>
                <c:pt idx="295">
                  <c:v>44872</c:v>
                </c:pt>
              </c:numCache>
            </c:numRef>
          </c:cat>
          <c:val>
            <c:numRef>
              <c:f>'Table P12'!$K$33:$K$328</c:f>
              <c:numCache>
                <c:formatCode>General</c:formatCode>
                <c:ptCount val="296"/>
                <c:pt idx="0">
                  <c:v>1.956</c:v>
                </c:pt>
                <c:pt idx="1">
                  <c:v>1.96</c:v>
                </c:pt>
                <c:pt idx="2">
                  <c:v>1.968</c:v>
                </c:pt>
                <c:pt idx="3">
                  <c:v>2.0070000000000001</c:v>
                </c:pt>
                <c:pt idx="4">
                  <c:v>2.0070000000000001</c:v>
                </c:pt>
                <c:pt idx="5">
                  <c:v>2.0070000000000001</c:v>
                </c:pt>
                <c:pt idx="6">
                  <c:v>2.0129999999999999</c:v>
                </c:pt>
                <c:pt idx="7">
                  <c:v>2.0619999999999998</c:v>
                </c:pt>
                <c:pt idx="8">
                  <c:v>2.073</c:v>
                </c:pt>
                <c:pt idx="9">
                  <c:v>2.0640000000000001</c:v>
                </c:pt>
                <c:pt idx="10">
                  <c:v>2.0670000000000002</c:v>
                </c:pt>
                <c:pt idx="11">
                  <c:v>2.0409999999999999</c:v>
                </c:pt>
                <c:pt idx="12">
                  <c:v>2.0150000000000001</c:v>
                </c:pt>
                <c:pt idx="13">
                  <c:v>1.954</c:v>
                </c:pt>
                <c:pt idx="14">
                  <c:v>1.9419999999999999</c:v>
                </c:pt>
                <c:pt idx="15">
                  <c:v>1.9419999999999999</c:v>
                </c:pt>
                <c:pt idx="16">
                  <c:v>1.909</c:v>
                </c:pt>
                <c:pt idx="17">
                  <c:v>1.9039999999999999</c:v>
                </c:pt>
                <c:pt idx="18">
                  <c:v>1.885</c:v>
                </c:pt>
                <c:pt idx="19">
                  <c:v>1.8560000000000001</c:v>
                </c:pt>
                <c:pt idx="20">
                  <c:v>1.8049999999999999</c:v>
                </c:pt>
                <c:pt idx="21">
                  <c:v>1.776</c:v>
                </c:pt>
                <c:pt idx="22">
                  <c:v>1.782</c:v>
                </c:pt>
                <c:pt idx="23">
                  <c:v>1.7589999999999999</c:v>
                </c:pt>
                <c:pt idx="24">
                  <c:v>1.7270000000000001</c:v>
                </c:pt>
                <c:pt idx="25">
                  <c:v>1.6060000000000001</c:v>
                </c:pt>
                <c:pt idx="27">
                  <c:v>2.2530000000000001</c:v>
                </c:pt>
                <c:pt idx="28">
                  <c:v>2.2599999999999998</c:v>
                </c:pt>
                <c:pt idx="29">
                  <c:v>2.2839999999999998</c:v>
                </c:pt>
                <c:pt idx="30">
                  <c:v>2.274</c:v>
                </c:pt>
                <c:pt idx="31">
                  <c:v>2.2919999999999998</c:v>
                </c:pt>
                <c:pt idx="32">
                  <c:v>2.323</c:v>
                </c:pt>
                <c:pt idx="33">
                  <c:v>2.327</c:v>
                </c:pt>
                <c:pt idx="34">
                  <c:v>2.3879999999999999</c:v>
                </c:pt>
                <c:pt idx="35">
                  <c:v>2.2839999999999998</c:v>
                </c:pt>
                <c:pt idx="36">
                  <c:v>2.2309999999999999</c:v>
                </c:pt>
                <c:pt idx="37">
                  <c:v>2.202</c:v>
                </c:pt>
                <c:pt idx="38">
                  <c:v>2.0649999999999999</c:v>
                </c:pt>
                <c:pt idx="39">
                  <c:v>1.988</c:v>
                </c:pt>
                <c:pt idx="40">
                  <c:v>1.901</c:v>
                </c:pt>
                <c:pt idx="41">
                  <c:v>1.821</c:v>
                </c:pt>
                <c:pt idx="42">
                  <c:v>1.7170000000000001</c:v>
                </c:pt>
                <c:pt idx="43">
                  <c:v>1.6339999999999999</c:v>
                </c:pt>
                <c:pt idx="44">
                  <c:v>1.5880000000000001</c:v>
                </c:pt>
                <c:pt idx="45">
                  <c:v>1.5660000000000001</c:v>
                </c:pt>
                <c:pt idx="46">
                  <c:v>1.5429999999999999</c:v>
                </c:pt>
                <c:pt idx="47">
                  <c:v>1.8720000000000001</c:v>
                </c:pt>
                <c:pt idx="48">
                  <c:v>1.8580000000000001</c:v>
                </c:pt>
                <c:pt idx="49">
                  <c:v>1.847</c:v>
                </c:pt>
                <c:pt idx="50">
                  <c:v>1.8149999999999999</c:v>
                </c:pt>
                <c:pt idx="51">
                  <c:v>1.73</c:v>
                </c:pt>
                <c:pt idx="52">
                  <c:v>1.675</c:v>
                </c:pt>
                <c:pt idx="54">
                  <c:v>1.5840000000000001</c:v>
                </c:pt>
                <c:pt idx="55">
                  <c:v>1.583</c:v>
                </c:pt>
                <c:pt idx="56">
                  <c:v>1.6180000000000001</c:v>
                </c:pt>
                <c:pt idx="57">
                  <c:v>1.623</c:v>
                </c:pt>
                <c:pt idx="58">
                  <c:v>1.58</c:v>
                </c:pt>
                <c:pt idx="59">
                  <c:v>1.6279999999999999</c:v>
                </c:pt>
                <c:pt idx="60">
                  <c:v>1.629</c:v>
                </c:pt>
                <c:pt idx="61">
                  <c:v>1.571</c:v>
                </c:pt>
                <c:pt idx="62">
                  <c:v>1.6020000000000001</c:v>
                </c:pt>
                <c:pt idx="63">
                  <c:v>1.599</c:v>
                </c:pt>
                <c:pt idx="64">
                  <c:v>1.577</c:v>
                </c:pt>
                <c:pt idx="65">
                  <c:v>1.5669999999999999</c:v>
                </c:pt>
                <c:pt idx="66">
                  <c:v>1.569</c:v>
                </c:pt>
                <c:pt idx="67">
                  <c:v>1.5780000000000001</c:v>
                </c:pt>
                <c:pt idx="68">
                  <c:v>1.5649999999999999</c:v>
                </c:pt>
                <c:pt idx="69">
                  <c:v>1.569</c:v>
                </c:pt>
                <c:pt idx="70">
                  <c:v>1.5169999999999999</c:v>
                </c:pt>
                <c:pt idx="71">
                  <c:v>1.488</c:v>
                </c:pt>
                <c:pt idx="72">
                  <c:v>1.486</c:v>
                </c:pt>
                <c:pt idx="73">
                  <c:v>1.4930000000000001</c:v>
                </c:pt>
                <c:pt idx="74">
                  <c:v>1.482</c:v>
                </c:pt>
                <c:pt idx="75">
                  <c:v>1.59</c:v>
                </c:pt>
                <c:pt idx="76">
                  <c:v>1.615</c:v>
                </c:pt>
                <c:pt idx="77">
                  <c:v>1.5940000000000001</c:v>
                </c:pt>
                <c:pt idx="78">
                  <c:v>1.526</c:v>
                </c:pt>
                <c:pt idx="79">
                  <c:v>1.4750000000000001</c:v>
                </c:pt>
                <c:pt idx="81">
                  <c:v>1.681</c:v>
                </c:pt>
                <c:pt idx="82">
                  <c:v>1.7350000000000001</c:v>
                </c:pt>
                <c:pt idx="83">
                  <c:v>1.7589999999999999</c:v>
                </c:pt>
                <c:pt idx="84">
                  <c:v>1.823</c:v>
                </c:pt>
                <c:pt idx="85">
                  <c:v>1.8440000000000001</c:v>
                </c:pt>
                <c:pt idx="86">
                  <c:v>1.899</c:v>
                </c:pt>
                <c:pt idx="87">
                  <c:v>1.91</c:v>
                </c:pt>
                <c:pt idx="88">
                  <c:v>1.923</c:v>
                </c:pt>
                <c:pt idx="89">
                  <c:v>1.9530000000000001</c:v>
                </c:pt>
                <c:pt idx="90">
                  <c:v>1.9710000000000001</c:v>
                </c:pt>
                <c:pt idx="91">
                  <c:v>1.9850000000000001</c:v>
                </c:pt>
                <c:pt idx="92">
                  <c:v>2.0670000000000002</c:v>
                </c:pt>
                <c:pt idx="93">
                  <c:v>2.0369999999999999</c:v>
                </c:pt>
                <c:pt idx="94">
                  <c:v>2.0750000000000002</c:v>
                </c:pt>
                <c:pt idx="95">
                  <c:v>2.1070000000000002</c:v>
                </c:pt>
                <c:pt idx="96">
                  <c:v>2.1</c:v>
                </c:pt>
                <c:pt idx="97">
                  <c:v>2.0409999999999999</c:v>
                </c:pt>
                <c:pt idx="98">
                  <c:v>2.0870000000000002</c:v>
                </c:pt>
                <c:pt idx="99">
                  <c:v>2.1019999999999999</c:v>
                </c:pt>
                <c:pt idx="100">
                  <c:v>2.0499999999999998</c:v>
                </c:pt>
                <c:pt idx="101">
                  <c:v>2.0259999999999998</c:v>
                </c:pt>
                <c:pt idx="102">
                  <c:v>2.0819999999999999</c:v>
                </c:pt>
                <c:pt idx="103">
                  <c:v>2.0339999999999998</c:v>
                </c:pt>
                <c:pt idx="104">
                  <c:v>2.0219999999999998</c:v>
                </c:pt>
                <c:pt idx="105">
                  <c:v>1.72</c:v>
                </c:pt>
                <c:pt idx="107">
                  <c:v>1.7458333333333333</c:v>
                </c:pt>
                <c:pt idx="108">
                  <c:v>1.7608333333333333</c:v>
                </c:pt>
                <c:pt idx="109">
                  <c:v>1.7689999999999999</c:v>
                </c:pt>
                <c:pt idx="110">
                  <c:v>1.8382083333333332</c:v>
                </c:pt>
                <c:pt idx="111">
                  <c:v>1.8402916666666667</c:v>
                </c:pt>
                <c:pt idx="112">
                  <c:v>1.8435833333333334</c:v>
                </c:pt>
                <c:pt idx="113">
                  <c:v>1.891583333333333</c:v>
                </c:pt>
                <c:pt idx="114">
                  <c:v>1.8994583333333332</c:v>
                </c:pt>
                <c:pt idx="115">
                  <c:v>1.9015416666666665</c:v>
                </c:pt>
                <c:pt idx="116">
                  <c:v>1.9011249999999997</c:v>
                </c:pt>
                <c:pt idx="117">
                  <c:v>1.9642083333333329</c:v>
                </c:pt>
                <c:pt idx="118">
                  <c:v>1.9622916666666663</c:v>
                </c:pt>
                <c:pt idx="119">
                  <c:v>1.9626250000000001</c:v>
                </c:pt>
                <c:pt idx="120">
                  <c:v>1.9582916666666665</c:v>
                </c:pt>
                <c:pt idx="121">
                  <c:v>1.9885416666666667</c:v>
                </c:pt>
                <c:pt idx="122">
                  <c:v>1.9858749999999998</c:v>
                </c:pt>
                <c:pt idx="123">
                  <c:v>1.9816249999999995</c:v>
                </c:pt>
                <c:pt idx="124">
                  <c:v>1.9798749999999998</c:v>
                </c:pt>
                <c:pt idx="125">
                  <c:v>1.9597083333333334</c:v>
                </c:pt>
                <c:pt idx="126">
                  <c:v>1.9597083333333334</c:v>
                </c:pt>
                <c:pt idx="127">
                  <c:v>1.96875</c:v>
                </c:pt>
                <c:pt idx="128">
                  <c:v>1.9872916666666669</c:v>
                </c:pt>
                <c:pt idx="129">
                  <c:v>1.9939166666666666</c:v>
                </c:pt>
                <c:pt idx="130">
                  <c:v>1.9993333333333334</c:v>
                </c:pt>
                <c:pt idx="131">
                  <c:v>2.023541666666667</c:v>
                </c:pt>
                <c:pt idx="132">
                  <c:v>2.0299583333333335</c:v>
                </c:pt>
                <c:pt idx="134">
                  <c:v>1.42</c:v>
                </c:pt>
                <c:pt idx="135">
                  <c:v>1.421</c:v>
                </c:pt>
                <c:pt idx="136">
                  <c:v>1.4319999999999999</c:v>
                </c:pt>
                <c:pt idx="137">
                  <c:v>1.444</c:v>
                </c:pt>
                <c:pt idx="138">
                  <c:v>1.494</c:v>
                </c:pt>
                <c:pt idx="139">
                  <c:v>1.5620000000000001</c:v>
                </c:pt>
                <c:pt idx="140">
                  <c:v>1.5940000000000001</c:v>
                </c:pt>
                <c:pt idx="141">
                  <c:v>1.6</c:v>
                </c:pt>
                <c:pt idx="142">
                  <c:v>1.649</c:v>
                </c:pt>
                <c:pt idx="143">
                  <c:v>1.6679999999999999</c:v>
                </c:pt>
                <c:pt idx="144">
                  <c:v>1.6719999999999999</c:v>
                </c:pt>
                <c:pt idx="145">
                  <c:v>1.675</c:v>
                </c:pt>
                <c:pt idx="146">
                  <c:v>1.6779999999999999</c:v>
                </c:pt>
                <c:pt idx="147">
                  <c:v>1.6830000000000001</c:v>
                </c:pt>
                <c:pt idx="148">
                  <c:v>1.681</c:v>
                </c:pt>
                <c:pt idx="149">
                  <c:v>1.679</c:v>
                </c:pt>
                <c:pt idx="150">
                  <c:v>1.6830000000000001</c:v>
                </c:pt>
                <c:pt idx="151">
                  <c:v>1.679</c:v>
                </c:pt>
                <c:pt idx="152">
                  <c:v>1.67</c:v>
                </c:pt>
                <c:pt idx="153">
                  <c:v>1.665</c:v>
                </c:pt>
                <c:pt idx="154">
                  <c:v>1.667</c:v>
                </c:pt>
                <c:pt idx="155">
                  <c:v>1.6579999999999999</c:v>
                </c:pt>
                <c:pt idx="156">
                  <c:v>1.643</c:v>
                </c:pt>
                <c:pt idx="157">
                  <c:v>1.6419999999999999</c:v>
                </c:pt>
                <c:pt idx="158">
                  <c:v>1.64</c:v>
                </c:pt>
                <c:pt idx="159">
                  <c:v>1.6120000000000001</c:v>
                </c:pt>
                <c:pt idx="182">
                  <c:v>1.3919999999999999</c:v>
                </c:pt>
                <c:pt idx="187">
                  <c:v>1.391</c:v>
                </c:pt>
                <c:pt idx="188">
                  <c:v>1.3839999999999999</c:v>
                </c:pt>
                <c:pt idx="189">
                  <c:v>1.393</c:v>
                </c:pt>
                <c:pt idx="190">
                  <c:v>1.407</c:v>
                </c:pt>
                <c:pt idx="191">
                  <c:v>1.4219999999999999</c:v>
                </c:pt>
                <c:pt idx="192">
                  <c:v>1.5149999999999999</c:v>
                </c:pt>
                <c:pt idx="193">
                  <c:v>1.524</c:v>
                </c:pt>
                <c:pt idx="194">
                  <c:v>1.536</c:v>
                </c:pt>
                <c:pt idx="195">
                  <c:v>1.488</c:v>
                </c:pt>
                <c:pt idx="196">
                  <c:v>1.5</c:v>
                </c:pt>
                <c:pt idx="197">
                  <c:v>1.5049999999999999</c:v>
                </c:pt>
                <c:pt idx="198">
                  <c:v>1.512</c:v>
                </c:pt>
                <c:pt idx="199">
                  <c:v>1.556</c:v>
                </c:pt>
                <c:pt idx="200">
                  <c:v>1.6579999999999999</c:v>
                </c:pt>
                <c:pt idx="201">
                  <c:v>1.7030000000000001</c:v>
                </c:pt>
                <c:pt idx="202">
                  <c:v>1.718</c:v>
                </c:pt>
                <c:pt idx="203">
                  <c:v>1.7090000000000001</c:v>
                </c:pt>
                <c:pt idx="204">
                  <c:v>1.7729999999999999</c:v>
                </c:pt>
                <c:pt idx="205">
                  <c:v>1.851</c:v>
                </c:pt>
                <c:pt idx="206">
                  <c:v>2.0379999999999998</c:v>
                </c:pt>
                <c:pt idx="207">
                  <c:v>2.085</c:v>
                </c:pt>
                <c:pt idx="208">
                  <c:v>2.0310000000000001</c:v>
                </c:pt>
                <c:pt idx="209">
                  <c:v>1.988</c:v>
                </c:pt>
                <c:pt idx="210">
                  <c:v>1.9159999999999999</c:v>
                </c:pt>
                <c:pt idx="211">
                  <c:v>1.89</c:v>
                </c:pt>
                <c:pt idx="238">
                  <c:v>2.0449999999999999</c:v>
                </c:pt>
                <c:pt idx="239">
                  <c:v>2.101</c:v>
                </c:pt>
                <c:pt idx="240">
                  <c:v>2.1160000000000001</c:v>
                </c:pt>
                <c:pt idx="241">
                  <c:v>2.1320000000000001</c:v>
                </c:pt>
                <c:pt idx="242">
                  <c:v>2.2189999999999999</c:v>
                </c:pt>
                <c:pt idx="243">
                  <c:v>2.226</c:v>
                </c:pt>
                <c:pt idx="244">
                  <c:v>2.2509999999999999</c:v>
                </c:pt>
                <c:pt idx="245">
                  <c:v>2.2389999999999999</c:v>
                </c:pt>
                <c:pt idx="246">
                  <c:v>2.2349999999999999</c:v>
                </c:pt>
                <c:pt idx="247">
                  <c:v>2.2410000000000001</c:v>
                </c:pt>
                <c:pt idx="248">
                  <c:v>2.242</c:v>
                </c:pt>
                <c:pt idx="249">
                  <c:v>2.2490000000000001</c:v>
                </c:pt>
                <c:pt idx="250">
                  <c:v>2.27</c:v>
                </c:pt>
                <c:pt idx="251">
                  <c:v>2.286</c:v>
                </c:pt>
                <c:pt idx="252">
                  <c:v>2.2989999999999999</c:v>
                </c:pt>
                <c:pt idx="253">
                  <c:v>2.302</c:v>
                </c:pt>
                <c:pt idx="254">
                  <c:v>2.3119999999999998</c:v>
                </c:pt>
                <c:pt idx="255">
                  <c:v>2.3130000000000002</c:v>
                </c:pt>
                <c:pt idx="256">
                  <c:v>2.423</c:v>
                </c:pt>
                <c:pt idx="257">
                  <c:v>2.4359999999999999</c:v>
                </c:pt>
                <c:pt idx="258">
                  <c:v>2.4319999999999999</c:v>
                </c:pt>
                <c:pt idx="259">
                  <c:v>2.4409999999999998</c:v>
                </c:pt>
                <c:pt idx="260">
                  <c:v>2.4849999999999999</c:v>
                </c:pt>
                <c:pt idx="261">
                  <c:v>2.5139999999999998</c:v>
                </c:pt>
                <c:pt idx="262">
                  <c:v>2.5009999999999999</c:v>
                </c:pt>
                <c:pt idx="263">
                  <c:v>2.492</c:v>
                </c:pt>
                <c:pt idx="290">
                  <c:v>2.2679999999999998</c:v>
                </c:pt>
                <c:pt idx="291">
                  <c:v>2.3140000000000001</c:v>
                </c:pt>
                <c:pt idx="292">
                  <c:v>2.335</c:v>
                </c:pt>
                <c:pt idx="293">
                  <c:v>2.3290000000000002</c:v>
                </c:pt>
                <c:pt idx="294">
                  <c:v>2.3359999999999999</c:v>
                </c:pt>
                <c:pt idx="295">
                  <c:v>2.3490000000000002</c:v>
                </c:pt>
              </c:numCache>
            </c:numRef>
          </c:val>
          <c:smooth val="0"/>
          <c:extLst>
            <c:ext xmlns:c16="http://schemas.microsoft.com/office/drawing/2014/chart" uri="{C3380CC4-5D6E-409C-BE32-E72D297353CC}">
              <c16:uniqueId val="{00000000-80A6-41E1-9CC2-6638285DCC34}"/>
            </c:ext>
          </c:extLst>
        </c:ser>
        <c:dLbls>
          <c:showLegendKey val="0"/>
          <c:showVal val="0"/>
          <c:showCatName val="0"/>
          <c:showSerName val="0"/>
          <c:showPercent val="0"/>
          <c:showBubbleSize val="0"/>
        </c:dLbls>
        <c:smooth val="0"/>
        <c:axId val="311874720"/>
        <c:axId val="311877344"/>
      </c:lineChart>
      <c:dateAx>
        <c:axId val="311874720"/>
        <c:scaling>
          <c:orientation val="minMax"/>
        </c:scaling>
        <c:delete val="0"/>
        <c:axPos val="b"/>
        <c:numFmt formatCode="[$-409]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877344"/>
        <c:crosses val="autoZero"/>
        <c:auto val="1"/>
        <c:lblOffset val="100"/>
        <c:baseTimeUnit val="days"/>
        <c:majorUnit val="3"/>
        <c:majorTimeUnit val="months"/>
      </c:dateAx>
      <c:valAx>
        <c:axId val="311877344"/>
        <c:scaling>
          <c:orientation val="minMax"/>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 per gallon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874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Oil and Natural Gas Production Tax, Montana (1980-2021)</a:t>
            </a:r>
            <a:endParaRPr lang="en-US" sz="1400">
              <a:effectLst/>
            </a:endParaRPr>
          </a:p>
          <a:p>
            <a:pPr>
              <a:defRPr/>
            </a:pP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'Table P13'!$B$3</c:f>
              <c:strCache>
                <c:ptCount val="1"/>
                <c:pt idx="0">
                  <c:v>Total Revenue</c:v>
                </c:pt>
              </c:strCache>
            </c:strRef>
          </c:tx>
          <c:spPr>
            <a:ln w="28575" cap="rnd">
              <a:solidFill>
                <a:schemeClr val="accent2"/>
              </a:solidFill>
              <a:round/>
            </a:ln>
            <a:effectLst/>
          </c:spPr>
          <c:marker>
            <c:symbol val="none"/>
          </c:marker>
          <c:cat>
            <c:numRef>
              <c:f>'Table P13'!$A$4:$A$45</c:f>
              <c:numCache>
                <c:formatCode>General</c:formatCod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numCache>
            </c:numRef>
          </c:cat>
          <c:val>
            <c:numRef>
              <c:f>'Table P13'!$B$4:$B$45</c:f>
              <c:numCache>
                <c:formatCode>0.00</c:formatCode>
                <c:ptCount val="42"/>
                <c:pt idx="0">
                  <c:v>11.808579</c:v>
                </c:pt>
                <c:pt idx="1">
                  <c:v>21.762357000000002</c:v>
                </c:pt>
                <c:pt idx="2">
                  <c:v>49.776134999999996</c:v>
                </c:pt>
                <c:pt idx="3">
                  <c:v>50.873263000000001</c:v>
                </c:pt>
                <c:pt idx="4">
                  <c:v>52.977130000000002</c:v>
                </c:pt>
                <c:pt idx="5">
                  <c:v>53.667357000000003</c:v>
                </c:pt>
                <c:pt idx="6">
                  <c:v>41.441085999999999</c:v>
                </c:pt>
                <c:pt idx="7">
                  <c:v>19.904239</c:v>
                </c:pt>
                <c:pt idx="8">
                  <c:v>18.913097</c:v>
                </c:pt>
                <c:pt idx="9">
                  <c:v>15.748241</c:v>
                </c:pt>
                <c:pt idx="10">
                  <c:v>16.486405000000001</c:v>
                </c:pt>
                <c:pt idx="11">
                  <c:v>62.879742</c:v>
                </c:pt>
                <c:pt idx="12">
                  <c:v>58.892324000000002</c:v>
                </c:pt>
                <c:pt idx="13">
                  <c:v>48.650604000000001</c:v>
                </c:pt>
                <c:pt idx="14">
                  <c:v>40.871318000000002</c:v>
                </c:pt>
                <c:pt idx="15">
                  <c:v>34.704332000000001</c:v>
                </c:pt>
                <c:pt idx="16">
                  <c:v>40.826475000000002</c:v>
                </c:pt>
                <c:pt idx="17">
                  <c:v>50.150067999999997</c:v>
                </c:pt>
                <c:pt idx="18">
                  <c:v>35.709041999999997</c:v>
                </c:pt>
                <c:pt idx="19">
                  <c:v>30.446634</c:v>
                </c:pt>
                <c:pt idx="20">
                  <c:v>43.772950000000002</c:v>
                </c:pt>
                <c:pt idx="21">
                  <c:v>92.395790000000005</c:v>
                </c:pt>
                <c:pt idx="22">
                  <c:v>50.303609999999999</c:v>
                </c:pt>
                <c:pt idx="23">
                  <c:v>73.389375999999999</c:v>
                </c:pt>
                <c:pt idx="24">
                  <c:v>92.676050000000004</c:v>
                </c:pt>
                <c:pt idx="25">
                  <c:v>137.75433000000001</c:v>
                </c:pt>
                <c:pt idx="26">
                  <c:v>203.68107000000001</c:v>
                </c:pt>
                <c:pt idx="27">
                  <c:v>209.94635</c:v>
                </c:pt>
                <c:pt idx="28">
                  <c:v>324.31126999999998</c:v>
                </c:pt>
                <c:pt idx="29">
                  <c:v>218.42520999999999</c:v>
                </c:pt>
                <c:pt idx="30">
                  <c:v>206.28628</c:v>
                </c:pt>
                <c:pt idx="31">
                  <c:v>215.12982</c:v>
                </c:pt>
                <c:pt idx="32">
                  <c:v>210.64436000000001</c:v>
                </c:pt>
                <c:pt idx="33">
                  <c:v>213.22904</c:v>
                </c:pt>
                <c:pt idx="34">
                  <c:v>236.49677</c:v>
                </c:pt>
                <c:pt idx="35">
                  <c:v>159.10704999999999</c:v>
                </c:pt>
                <c:pt idx="36">
                  <c:v>84.972199000000003</c:v>
                </c:pt>
                <c:pt idx="37">
                  <c:v>100.76921</c:v>
                </c:pt>
                <c:pt idx="38">
                  <c:v>119.13030999999999</c:v>
                </c:pt>
                <c:pt idx="39" formatCode="General">
                  <c:v>118.85</c:v>
                </c:pt>
                <c:pt idx="40" formatCode="General">
                  <c:v>84.61</c:v>
                </c:pt>
                <c:pt idx="41" formatCode="General">
                  <c:v>87.35</c:v>
                </c:pt>
              </c:numCache>
            </c:numRef>
          </c:val>
          <c:smooth val="0"/>
          <c:extLst>
            <c:ext xmlns:c16="http://schemas.microsoft.com/office/drawing/2014/chart" uri="{C3380CC4-5D6E-409C-BE32-E72D297353CC}">
              <c16:uniqueId val="{00000001-1571-4D87-BA76-CAB479457AA5}"/>
            </c:ext>
          </c:extLst>
        </c:ser>
        <c:ser>
          <c:idx val="2"/>
          <c:order val="1"/>
          <c:tx>
            <c:strRef>
              <c:f>'Table P13'!$C$3</c:f>
              <c:strCache>
                <c:ptCount val="1"/>
                <c:pt idx="0">
                  <c:v>General Fund Revenue </c:v>
                </c:pt>
              </c:strCache>
            </c:strRef>
          </c:tx>
          <c:spPr>
            <a:ln w="28575" cap="rnd">
              <a:solidFill>
                <a:schemeClr val="accent3"/>
              </a:solidFill>
              <a:round/>
            </a:ln>
            <a:effectLst/>
          </c:spPr>
          <c:marker>
            <c:symbol val="none"/>
          </c:marker>
          <c:cat>
            <c:numRef>
              <c:f>'Table P13'!$A$4:$A$45</c:f>
              <c:numCache>
                <c:formatCode>General</c:formatCod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numCache>
            </c:numRef>
          </c:cat>
          <c:val>
            <c:numRef>
              <c:f>'Table P13'!$C$4:$C$45</c:f>
              <c:numCache>
                <c:formatCode>0.00</c:formatCode>
                <c:ptCount val="42"/>
                <c:pt idx="0">
                  <c:v>11.808579</c:v>
                </c:pt>
                <c:pt idx="1">
                  <c:v>20.535761000000001</c:v>
                </c:pt>
                <c:pt idx="2">
                  <c:v>47.948236000000001</c:v>
                </c:pt>
                <c:pt idx="3">
                  <c:v>46.313018999999997</c:v>
                </c:pt>
                <c:pt idx="4">
                  <c:v>35.484009999999998</c:v>
                </c:pt>
                <c:pt idx="5">
                  <c:v>35.472434</c:v>
                </c:pt>
                <c:pt idx="6">
                  <c:v>26.04317</c:v>
                </c:pt>
                <c:pt idx="7">
                  <c:v>13.254877</c:v>
                </c:pt>
                <c:pt idx="8">
                  <c:v>17.975581999999999</c:v>
                </c:pt>
                <c:pt idx="9">
                  <c:v>14.959251</c:v>
                </c:pt>
                <c:pt idx="10">
                  <c:v>15.567425999999999</c:v>
                </c:pt>
                <c:pt idx="11">
                  <c:v>20.163269</c:v>
                </c:pt>
                <c:pt idx="12">
                  <c:v>21.822893000000001</c:v>
                </c:pt>
                <c:pt idx="13">
                  <c:v>18.676586</c:v>
                </c:pt>
                <c:pt idx="14">
                  <c:v>13.403408000000001</c:v>
                </c:pt>
                <c:pt idx="15">
                  <c:v>12.963887</c:v>
                </c:pt>
                <c:pt idx="16">
                  <c:v>10.665986</c:v>
                </c:pt>
                <c:pt idx="17">
                  <c:v>13.283092999999999</c:v>
                </c:pt>
                <c:pt idx="18">
                  <c:v>9.1201519999999991</c:v>
                </c:pt>
                <c:pt idx="19">
                  <c:v>7.505617</c:v>
                </c:pt>
                <c:pt idx="20">
                  <c:v>11.362741</c:v>
                </c:pt>
                <c:pt idx="21">
                  <c:v>25.791723000000001</c:v>
                </c:pt>
                <c:pt idx="22">
                  <c:v>12.902438999999999</c:v>
                </c:pt>
                <c:pt idx="23">
                  <c:v>29.086037999999999</c:v>
                </c:pt>
                <c:pt idx="24">
                  <c:v>41.323718</c:v>
                </c:pt>
                <c:pt idx="25">
                  <c:v>62.625939000000002</c:v>
                </c:pt>
                <c:pt idx="26">
                  <c:v>92.562799999999996</c:v>
                </c:pt>
                <c:pt idx="27">
                  <c:v>96.334992</c:v>
                </c:pt>
                <c:pt idx="28">
                  <c:v>149.99382600000001</c:v>
                </c:pt>
                <c:pt idx="29">
                  <c:v>100.490971</c:v>
                </c:pt>
                <c:pt idx="30">
                  <c:v>95.490812000000005</c:v>
                </c:pt>
                <c:pt idx="31">
                  <c:v>99.763711999999998</c:v>
                </c:pt>
                <c:pt idx="32">
                  <c:v>97.560323999999994</c:v>
                </c:pt>
                <c:pt idx="33">
                  <c:v>98.683277000000004</c:v>
                </c:pt>
                <c:pt idx="34">
                  <c:v>109.606216</c:v>
                </c:pt>
                <c:pt idx="35">
                  <c:v>73.184118999999995</c:v>
                </c:pt>
                <c:pt idx="36">
                  <c:v>39.083500000000001</c:v>
                </c:pt>
                <c:pt idx="37">
                  <c:v>46.334269999999997</c:v>
                </c:pt>
                <c:pt idx="38">
                  <c:v>54.508364</c:v>
                </c:pt>
                <c:pt idx="39" formatCode="General">
                  <c:v>54.18</c:v>
                </c:pt>
                <c:pt idx="40" formatCode="General">
                  <c:v>38.380000000000003</c:v>
                </c:pt>
                <c:pt idx="41">
                  <c:v>39.54</c:v>
                </c:pt>
              </c:numCache>
            </c:numRef>
          </c:val>
          <c:smooth val="0"/>
          <c:extLst>
            <c:ext xmlns:c16="http://schemas.microsoft.com/office/drawing/2014/chart" uri="{C3380CC4-5D6E-409C-BE32-E72D297353CC}">
              <c16:uniqueId val="{00000001-08B0-4925-B21D-3DAD2A9E48B9}"/>
            </c:ext>
          </c:extLst>
        </c:ser>
        <c:dLbls>
          <c:showLegendKey val="0"/>
          <c:showVal val="0"/>
          <c:showCatName val="0"/>
          <c:showSerName val="0"/>
          <c:showPercent val="0"/>
          <c:showBubbleSize val="0"/>
        </c:dLbls>
        <c:smooth val="0"/>
        <c:axId val="749594648"/>
        <c:axId val="749598584"/>
      </c:lineChart>
      <c:catAx>
        <c:axId val="7495946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598584"/>
        <c:crosses val="autoZero"/>
        <c:auto val="1"/>
        <c:lblAlgn val="ctr"/>
        <c:lblOffset val="100"/>
        <c:noMultiLvlLbl val="0"/>
      </c:catAx>
      <c:valAx>
        <c:axId val="749598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Millions Dollars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5946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Average Wellhead</a:t>
            </a:r>
            <a:r>
              <a:rPr lang="en-US" baseline="0"/>
              <a:t> Price and Gross Production Value</a:t>
            </a:r>
          </a:p>
          <a:p>
            <a:pPr>
              <a:defRPr/>
            </a:pPr>
            <a:r>
              <a:rPr lang="en-US" baseline="0"/>
              <a:t>FY01-FY2022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1"/>
          <c:tx>
            <c:v>Gross Production Value (million $)</c:v>
          </c:tx>
          <c:spPr>
            <a:solidFill>
              <a:schemeClr val="accent3"/>
            </a:solidFill>
            <a:ln>
              <a:noFill/>
            </a:ln>
            <a:effectLst/>
          </c:spPr>
          <c:invertIfNegative val="0"/>
          <c:cat>
            <c:strRef>
              <c:f>'Table P2'!$F$45:$F$65</c:f>
              <c:strCache>
                <c:ptCount val="21"/>
                <c:pt idx="0">
                  <c:v>FY2001</c:v>
                </c:pt>
                <c:pt idx="1">
                  <c:v>FY2002</c:v>
                </c:pt>
                <c:pt idx="2">
                  <c:v>FY2003</c:v>
                </c:pt>
                <c:pt idx="3">
                  <c:v>FY2004</c:v>
                </c:pt>
                <c:pt idx="4">
                  <c:v>FY2005</c:v>
                </c:pt>
                <c:pt idx="5">
                  <c:v>FY2006</c:v>
                </c:pt>
                <c:pt idx="6">
                  <c:v>FY2007</c:v>
                </c:pt>
                <c:pt idx="7">
                  <c:v>FY2008</c:v>
                </c:pt>
                <c:pt idx="8">
                  <c:v>FY2009</c:v>
                </c:pt>
                <c:pt idx="9">
                  <c:v>FY2010</c:v>
                </c:pt>
                <c:pt idx="10">
                  <c:v>FY2011</c:v>
                </c:pt>
                <c:pt idx="11">
                  <c:v>FY2012</c:v>
                </c:pt>
                <c:pt idx="12">
                  <c:v>FY2013</c:v>
                </c:pt>
                <c:pt idx="13">
                  <c:v>FY2014</c:v>
                </c:pt>
                <c:pt idx="14">
                  <c:v>FY2015</c:v>
                </c:pt>
                <c:pt idx="15">
                  <c:v>FY2016</c:v>
                </c:pt>
                <c:pt idx="16">
                  <c:v>FY2017</c:v>
                </c:pt>
                <c:pt idx="17">
                  <c:v>FY2018</c:v>
                </c:pt>
                <c:pt idx="18">
                  <c:v>FY2019</c:v>
                </c:pt>
                <c:pt idx="19">
                  <c:v>FY2020</c:v>
                </c:pt>
                <c:pt idx="20">
                  <c:v>FY2021</c:v>
                </c:pt>
              </c:strCache>
            </c:strRef>
          </c:cat>
          <c:val>
            <c:numRef>
              <c:f>'Table P2'!$I$45:$I$66</c:f>
              <c:numCache>
                <c:formatCode>#,##0.0</c:formatCode>
                <c:ptCount val="22"/>
                <c:pt idx="0">
                  <c:v>431.16639999999995</c:v>
                </c:pt>
                <c:pt idx="1">
                  <c:v>341.35768000000002</c:v>
                </c:pt>
                <c:pt idx="2">
                  <c:v>483.8</c:v>
                </c:pt>
                <c:pt idx="3">
                  <c:v>671.03408688000002</c:v>
                </c:pt>
                <c:pt idx="4">
                  <c:v>1304.8925283312001</c:v>
                </c:pt>
                <c:pt idx="5">
                  <c:v>2011.9927296525989</c:v>
                </c:pt>
                <c:pt idx="6">
                  <c:v>2020.939756361701</c:v>
                </c:pt>
                <c:pt idx="7">
                  <c:v>2947.0910368300001</c:v>
                </c:pt>
                <c:pt idx="8">
                  <c:v>1819.03966694</c:v>
                </c:pt>
                <c:pt idx="9">
                  <c:v>1710.86016797</c:v>
                </c:pt>
                <c:pt idx="10">
                  <c:v>1976.22040371</c:v>
                </c:pt>
                <c:pt idx="11">
                  <c:v>2082.6944860499998</c:v>
                </c:pt>
                <c:pt idx="12">
                  <c:v>2415.895336</c:v>
                </c:pt>
                <c:pt idx="13">
                  <c:v>2370.8560809999999</c:v>
                </c:pt>
                <c:pt idx="14">
                  <c:v>1781.983618</c:v>
                </c:pt>
                <c:pt idx="15">
                  <c:v>861.65730599999995</c:v>
                </c:pt>
                <c:pt idx="16">
                  <c:v>889.40061200000002</c:v>
                </c:pt>
                <c:pt idx="17">
                  <c:v>1038.5076329999999</c:v>
                </c:pt>
                <c:pt idx="18">
                  <c:v>1216.5</c:v>
                </c:pt>
                <c:pt idx="19">
                  <c:v>883.3</c:v>
                </c:pt>
                <c:pt idx="20">
                  <c:v>852.1</c:v>
                </c:pt>
                <c:pt idx="21">
                  <c:v>1642</c:v>
                </c:pt>
              </c:numCache>
            </c:numRef>
          </c:val>
          <c:extLst>
            <c:ext xmlns:c16="http://schemas.microsoft.com/office/drawing/2014/chart" uri="{C3380CC4-5D6E-409C-BE32-E72D297353CC}">
              <c16:uniqueId val="{00000002-CEDF-4FC8-8BE6-E1CF4EF8A591}"/>
            </c:ext>
          </c:extLst>
        </c:ser>
        <c:dLbls>
          <c:showLegendKey val="0"/>
          <c:showVal val="0"/>
          <c:showCatName val="0"/>
          <c:showSerName val="0"/>
          <c:showPercent val="0"/>
          <c:showBubbleSize val="0"/>
        </c:dLbls>
        <c:gapWidth val="150"/>
        <c:axId val="546006544"/>
        <c:axId val="545999328"/>
      </c:barChart>
      <c:lineChart>
        <c:grouping val="standard"/>
        <c:varyColors val="0"/>
        <c:ser>
          <c:idx val="1"/>
          <c:order val="0"/>
          <c:tx>
            <c:v>Average Wellhead Price ($/bbl)</c:v>
          </c:tx>
          <c:spPr>
            <a:ln w="28575" cap="rnd">
              <a:solidFill>
                <a:schemeClr val="accent2"/>
              </a:solidFill>
              <a:round/>
            </a:ln>
            <a:effectLst/>
          </c:spPr>
          <c:marker>
            <c:symbol val="none"/>
          </c:marker>
          <c:cat>
            <c:strRef>
              <c:f>'Table P2'!$F$45:$F$66</c:f>
              <c:strCache>
                <c:ptCount val="22"/>
                <c:pt idx="0">
                  <c:v>FY2001</c:v>
                </c:pt>
                <c:pt idx="1">
                  <c:v>FY2002</c:v>
                </c:pt>
                <c:pt idx="2">
                  <c:v>FY2003</c:v>
                </c:pt>
                <c:pt idx="3">
                  <c:v>FY2004</c:v>
                </c:pt>
                <c:pt idx="4">
                  <c:v>FY2005</c:v>
                </c:pt>
                <c:pt idx="5">
                  <c:v>FY2006</c:v>
                </c:pt>
                <c:pt idx="6">
                  <c:v>FY2007</c:v>
                </c:pt>
                <c:pt idx="7">
                  <c:v>FY2008</c:v>
                </c:pt>
                <c:pt idx="8">
                  <c:v>FY2009</c:v>
                </c:pt>
                <c:pt idx="9">
                  <c:v>FY2010</c:v>
                </c:pt>
                <c:pt idx="10">
                  <c:v>FY2011</c:v>
                </c:pt>
                <c:pt idx="11">
                  <c:v>FY2012</c:v>
                </c:pt>
                <c:pt idx="12">
                  <c:v>FY2013</c:v>
                </c:pt>
                <c:pt idx="13">
                  <c:v>FY2014</c:v>
                </c:pt>
                <c:pt idx="14">
                  <c:v>FY2015</c:v>
                </c:pt>
                <c:pt idx="15">
                  <c:v>FY2016</c:v>
                </c:pt>
                <c:pt idx="16">
                  <c:v>FY2017</c:v>
                </c:pt>
                <c:pt idx="17">
                  <c:v>FY2018</c:v>
                </c:pt>
                <c:pt idx="18">
                  <c:v>FY2019</c:v>
                </c:pt>
                <c:pt idx="19">
                  <c:v>FY2020</c:v>
                </c:pt>
                <c:pt idx="20">
                  <c:v>FY2021</c:v>
                </c:pt>
                <c:pt idx="21">
                  <c:v>FY2022</c:v>
                </c:pt>
              </c:strCache>
            </c:strRef>
          </c:cat>
          <c:val>
            <c:numRef>
              <c:f>'Table P2'!$H$45:$H$66</c:f>
              <c:numCache>
                <c:formatCode>0.00</c:formatCode>
                <c:ptCount val="22"/>
                <c:pt idx="0">
                  <c:v>27.4</c:v>
                </c:pt>
                <c:pt idx="1">
                  <c:v>20.56</c:v>
                </c:pt>
                <c:pt idx="2">
                  <c:v>27.27</c:v>
                </c:pt>
                <c:pt idx="3">
                  <c:v>30.844774335628678</c:v>
                </c:pt>
                <c:pt idx="4">
                  <c:v>45.556520523241026</c:v>
                </c:pt>
                <c:pt idx="5">
                  <c:v>57.329257378479198</c:v>
                </c:pt>
                <c:pt idx="6">
                  <c:v>55.824500913993738</c:v>
                </c:pt>
                <c:pt idx="7">
                  <c:v>87.281010936362591</c:v>
                </c:pt>
                <c:pt idx="8">
                  <c:v>60.466423241556861</c:v>
                </c:pt>
                <c:pt idx="9">
                  <c:v>65.270926071023283</c:v>
                </c:pt>
                <c:pt idx="10">
                  <c:v>80.377003368498649</c:v>
                </c:pt>
                <c:pt idx="11">
                  <c:v>85.432365921055435</c:v>
                </c:pt>
                <c:pt idx="12">
                  <c:v>83.986321178231734</c:v>
                </c:pt>
                <c:pt idx="13">
                  <c:v>88.644214215558947</c:v>
                </c:pt>
                <c:pt idx="14">
                  <c:v>58.542708711274557</c:v>
                </c:pt>
                <c:pt idx="15">
                  <c:v>34.306259030623586</c:v>
                </c:pt>
                <c:pt idx="16">
                  <c:v>41.846850325625581</c:v>
                </c:pt>
                <c:pt idx="17">
                  <c:v>53.574940679795738</c:v>
                </c:pt>
                <c:pt idx="18" formatCode="#,##0.00">
                  <c:v>53.21</c:v>
                </c:pt>
                <c:pt idx="19" formatCode="#,##0.00">
                  <c:v>41.64</c:v>
                </c:pt>
                <c:pt idx="20" formatCode="#,##0.00">
                  <c:v>45.39</c:v>
                </c:pt>
                <c:pt idx="21" formatCode="#,##0.00">
                  <c:v>83.22</c:v>
                </c:pt>
              </c:numCache>
            </c:numRef>
          </c:val>
          <c:smooth val="0"/>
          <c:extLst>
            <c:ext xmlns:c16="http://schemas.microsoft.com/office/drawing/2014/chart" uri="{C3380CC4-5D6E-409C-BE32-E72D297353CC}">
              <c16:uniqueId val="{00000001-CEDF-4FC8-8BE6-E1CF4EF8A591}"/>
            </c:ext>
          </c:extLst>
        </c:ser>
        <c:dLbls>
          <c:showLegendKey val="0"/>
          <c:showVal val="0"/>
          <c:showCatName val="0"/>
          <c:showSerName val="0"/>
          <c:showPercent val="0"/>
          <c:showBubbleSize val="0"/>
        </c:dLbls>
        <c:marker val="1"/>
        <c:smooth val="0"/>
        <c:axId val="483534000"/>
        <c:axId val="483534656"/>
      </c:lineChart>
      <c:catAx>
        <c:axId val="4835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534656"/>
        <c:crosses val="autoZero"/>
        <c:auto val="1"/>
        <c:lblAlgn val="ctr"/>
        <c:lblOffset val="100"/>
        <c:noMultiLvlLbl val="0"/>
      </c:catAx>
      <c:valAx>
        <c:axId val="4835346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 per barrel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534000"/>
        <c:crosses val="autoZero"/>
        <c:crossBetween val="between"/>
      </c:valAx>
      <c:valAx>
        <c:axId val="545999328"/>
        <c:scaling>
          <c:orientation val="minMax"/>
          <c:max val="35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Millions of Dollars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6006544"/>
        <c:crosses val="max"/>
        <c:crossBetween val="between"/>
      </c:valAx>
      <c:catAx>
        <c:axId val="546006544"/>
        <c:scaling>
          <c:orientation val="minMax"/>
        </c:scaling>
        <c:delete val="1"/>
        <c:axPos val="b"/>
        <c:numFmt formatCode="General" sourceLinked="1"/>
        <c:majorTickMark val="out"/>
        <c:minorTickMark val="none"/>
        <c:tickLblPos val="nextTo"/>
        <c:crossAx val="5459993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MT Producing</a:t>
            </a:r>
            <a:r>
              <a:rPr lang="en-US" baseline="0"/>
              <a:t> Oil Wells, 1990-2021</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0"/>
          <c:tx>
            <c:strRef>
              <c:f>'Table P3'!$B$4</c:f>
              <c:strCache>
                <c:ptCount val="1"/>
                <c:pt idx="0">
                  <c:v>North</c:v>
                </c:pt>
              </c:strCache>
            </c:strRef>
          </c:tx>
          <c:spPr>
            <a:solidFill>
              <a:schemeClr val="accent2"/>
            </a:solidFill>
            <a:ln>
              <a:noFill/>
            </a:ln>
            <a:effectLst/>
          </c:spPr>
          <c:cat>
            <c:numRef>
              <c:f>'Table P3'!$A$38:$A$69</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P3'!$B$38:$B$69</c:f>
              <c:numCache>
                <c:formatCode>#,##0</c:formatCode>
                <c:ptCount val="32"/>
                <c:pt idx="0">
                  <c:v>2579</c:v>
                </c:pt>
                <c:pt idx="1">
                  <c:v>2534</c:v>
                </c:pt>
                <c:pt idx="2">
                  <c:v>2568</c:v>
                </c:pt>
                <c:pt idx="3">
                  <c:v>2408</c:v>
                </c:pt>
                <c:pt idx="4">
                  <c:v>2324</c:v>
                </c:pt>
                <c:pt idx="5">
                  <c:v>2093</c:v>
                </c:pt>
                <c:pt idx="6">
                  <c:v>2023</c:v>
                </c:pt>
                <c:pt idx="7">
                  <c:v>1967</c:v>
                </c:pt>
                <c:pt idx="8">
                  <c:v>1912</c:v>
                </c:pt>
                <c:pt idx="9">
                  <c:v>1854</c:v>
                </c:pt>
                <c:pt idx="10">
                  <c:v>1891</c:v>
                </c:pt>
                <c:pt idx="11">
                  <c:v>1854</c:v>
                </c:pt>
                <c:pt idx="12">
                  <c:v>1765</c:v>
                </c:pt>
                <c:pt idx="13">
                  <c:v>1769</c:v>
                </c:pt>
                <c:pt idx="14">
                  <c:v>1797</c:v>
                </c:pt>
                <c:pt idx="15">
                  <c:v>1826</c:v>
                </c:pt>
                <c:pt idx="16">
                  <c:v>1873</c:v>
                </c:pt>
                <c:pt idx="17">
                  <c:v>1899</c:v>
                </c:pt>
                <c:pt idx="18">
                  <c:v>1972</c:v>
                </c:pt>
                <c:pt idx="19">
                  <c:v>2005</c:v>
                </c:pt>
                <c:pt idx="20">
                  <c:v>2000</c:v>
                </c:pt>
                <c:pt idx="21">
                  <c:v>2050</c:v>
                </c:pt>
                <c:pt idx="22">
                  <c:v>2055</c:v>
                </c:pt>
                <c:pt idx="23">
                  <c:v>2064</c:v>
                </c:pt>
                <c:pt idx="24">
                  <c:v>2066</c:v>
                </c:pt>
                <c:pt idx="25">
                  <c:v>2116</c:v>
                </c:pt>
                <c:pt idx="26">
                  <c:v>2068</c:v>
                </c:pt>
                <c:pt idx="27">
                  <c:v>2024</c:v>
                </c:pt>
                <c:pt idx="28">
                  <c:v>2009</c:v>
                </c:pt>
                <c:pt idx="29">
                  <c:v>1933</c:v>
                </c:pt>
                <c:pt idx="30">
                  <c:v>1836</c:v>
                </c:pt>
                <c:pt idx="31">
                  <c:v>1735</c:v>
                </c:pt>
              </c:numCache>
            </c:numRef>
          </c:val>
          <c:extLst>
            <c:ext xmlns:c16="http://schemas.microsoft.com/office/drawing/2014/chart" uri="{C3380CC4-5D6E-409C-BE32-E72D297353CC}">
              <c16:uniqueId val="{00000001-0688-44A3-8AB6-A10ED5940D2A}"/>
            </c:ext>
          </c:extLst>
        </c:ser>
        <c:ser>
          <c:idx val="2"/>
          <c:order val="1"/>
          <c:tx>
            <c:strRef>
              <c:f>'Table P3'!$C$4</c:f>
              <c:strCache>
                <c:ptCount val="1"/>
                <c:pt idx="0">
                  <c:v>Central</c:v>
                </c:pt>
              </c:strCache>
            </c:strRef>
          </c:tx>
          <c:spPr>
            <a:solidFill>
              <a:schemeClr val="accent3"/>
            </a:solidFill>
            <a:ln>
              <a:noFill/>
            </a:ln>
            <a:effectLst/>
          </c:spPr>
          <c:cat>
            <c:numRef>
              <c:f>'Table P3'!$A$38:$A$69</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P3'!$C$38:$C$69</c:f>
              <c:numCache>
                <c:formatCode>#,##0</c:formatCode>
                <c:ptCount val="32"/>
                <c:pt idx="0">
                  <c:v>323</c:v>
                </c:pt>
                <c:pt idx="1">
                  <c:v>310</c:v>
                </c:pt>
                <c:pt idx="2">
                  <c:v>287</c:v>
                </c:pt>
                <c:pt idx="3">
                  <c:v>298</c:v>
                </c:pt>
                <c:pt idx="4">
                  <c:v>272</c:v>
                </c:pt>
                <c:pt idx="5">
                  <c:v>249</c:v>
                </c:pt>
                <c:pt idx="6">
                  <c:v>242</c:v>
                </c:pt>
                <c:pt idx="7">
                  <c:v>235</c:v>
                </c:pt>
                <c:pt idx="8">
                  <c:v>236</c:v>
                </c:pt>
                <c:pt idx="9">
                  <c:v>225</c:v>
                </c:pt>
                <c:pt idx="10">
                  <c:v>229</c:v>
                </c:pt>
                <c:pt idx="11">
                  <c:v>220</c:v>
                </c:pt>
                <c:pt idx="12">
                  <c:v>215</c:v>
                </c:pt>
                <c:pt idx="13">
                  <c:v>224</c:v>
                </c:pt>
                <c:pt idx="14">
                  <c:v>221</c:v>
                </c:pt>
                <c:pt idx="15">
                  <c:v>220</c:v>
                </c:pt>
                <c:pt idx="16">
                  <c:v>214</c:v>
                </c:pt>
                <c:pt idx="17">
                  <c:v>215</c:v>
                </c:pt>
                <c:pt idx="18">
                  <c:v>227</c:v>
                </c:pt>
                <c:pt idx="19">
                  <c:v>208</c:v>
                </c:pt>
                <c:pt idx="20">
                  <c:v>204</c:v>
                </c:pt>
                <c:pt idx="21">
                  <c:v>204</c:v>
                </c:pt>
                <c:pt idx="22">
                  <c:v>238</c:v>
                </c:pt>
                <c:pt idx="23">
                  <c:v>229</c:v>
                </c:pt>
                <c:pt idx="24">
                  <c:v>217</c:v>
                </c:pt>
                <c:pt idx="25">
                  <c:v>205</c:v>
                </c:pt>
                <c:pt idx="26">
                  <c:v>182</c:v>
                </c:pt>
                <c:pt idx="27">
                  <c:v>169</c:v>
                </c:pt>
                <c:pt idx="28">
                  <c:v>167</c:v>
                </c:pt>
                <c:pt idx="29">
                  <c:v>162</c:v>
                </c:pt>
                <c:pt idx="30">
                  <c:v>161</c:v>
                </c:pt>
                <c:pt idx="31">
                  <c:v>159</c:v>
                </c:pt>
              </c:numCache>
            </c:numRef>
          </c:val>
          <c:extLst>
            <c:ext xmlns:c16="http://schemas.microsoft.com/office/drawing/2014/chart" uri="{C3380CC4-5D6E-409C-BE32-E72D297353CC}">
              <c16:uniqueId val="{00000002-0688-44A3-8AB6-A10ED5940D2A}"/>
            </c:ext>
          </c:extLst>
        </c:ser>
        <c:ser>
          <c:idx val="3"/>
          <c:order val="2"/>
          <c:tx>
            <c:strRef>
              <c:f>'Table P3'!$D$4</c:f>
              <c:strCache>
                <c:ptCount val="1"/>
                <c:pt idx="0">
                  <c:v>South Central</c:v>
                </c:pt>
              </c:strCache>
            </c:strRef>
          </c:tx>
          <c:spPr>
            <a:solidFill>
              <a:schemeClr val="accent4"/>
            </a:solidFill>
            <a:ln>
              <a:noFill/>
            </a:ln>
            <a:effectLst/>
          </c:spPr>
          <c:cat>
            <c:numRef>
              <c:f>'Table P3'!$A$38:$A$69</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P3'!$D$38:$D$69</c:f>
              <c:numCache>
                <c:formatCode>#,##0</c:formatCode>
                <c:ptCount val="32"/>
                <c:pt idx="0">
                  <c:v>135</c:v>
                </c:pt>
                <c:pt idx="1">
                  <c:v>123</c:v>
                </c:pt>
                <c:pt idx="2">
                  <c:v>138</c:v>
                </c:pt>
                <c:pt idx="3">
                  <c:v>122</c:v>
                </c:pt>
                <c:pt idx="4">
                  <c:v>136</c:v>
                </c:pt>
                <c:pt idx="5">
                  <c:v>132</c:v>
                </c:pt>
                <c:pt idx="6">
                  <c:v>120</c:v>
                </c:pt>
                <c:pt idx="7">
                  <c:v>117</c:v>
                </c:pt>
                <c:pt idx="8">
                  <c:v>118</c:v>
                </c:pt>
                <c:pt idx="9">
                  <c:v>118</c:v>
                </c:pt>
                <c:pt idx="10">
                  <c:v>125</c:v>
                </c:pt>
                <c:pt idx="11">
                  <c:v>131</c:v>
                </c:pt>
                <c:pt idx="12">
                  <c:v>130</c:v>
                </c:pt>
                <c:pt idx="13">
                  <c:v>128</c:v>
                </c:pt>
                <c:pt idx="14">
                  <c:v>124</c:v>
                </c:pt>
                <c:pt idx="15">
                  <c:v>130</c:v>
                </c:pt>
                <c:pt idx="16">
                  <c:v>129</c:v>
                </c:pt>
                <c:pt idx="17">
                  <c:v>128</c:v>
                </c:pt>
                <c:pt idx="18">
                  <c:v>128</c:v>
                </c:pt>
                <c:pt idx="19">
                  <c:v>127</c:v>
                </c:pt>
                <c:pt idx="20">
                  <c:v>138</c:v>
                </c:pt>
                <c:pt idx="21">
                  <c:v>140</c:v>
                </c:pt>
                <c:pt idx="22">
                  <c:v>133</c:v>
                </c:pt>
                <c:pt idx="23">
                  <c:v>133</c:v>
                </c:pt>
                <c:pt idx="24">
                  <c:v>134</c:v>
                </c:pt>
                <c:pt idx="25">
                  <c:v>131</c:v>
                </c:pt>
                <c:pt idx="26">
                  <c:v>104</c:v>
                </c:pt>
                <c:pt idx="27">
                  <c:v>115</c:v>
                </c:pt>
                <c:pt idx="28">
                  <c:v>123</c:v>
                </c:pt>
                <c:pt idx="29">
                  <c:v>124</c:v>
                </c:pt>
                <c:pt idx="30">
                  <c:v>121</c:v>
                </c:pt>
                <c:pt idx="31">
                  <c:v>128</c:v>
                </c:pt>
              </c:numCache>
            </c:numRef>
          </c:val>
          <c:extLst>
            <c:ext xmlns:c16="http://schemas.microsoft.com/office/drawing/2014/chart" uri="{C3380CC4-5D6E-409C-BE32-E72D297353CC}">
              <c16:uniqueId val="{00000003-0688-44A3-8AB6-A10ED5940D2A}"/>
            </c:ext>
          </c:extLst>
        </c:ser>
        <c:ser>
          <c:idx val="4"/>
          <c:order val="3"/>
          <c:tx>
            <c:strRef>
              <c:f>'Table P3'!$E$4</c:f>
              <c:strCache>
                <c:ptCount val="1"/>
                <c:pt idx="0">
                  <c:v>Northeastern</c:v>
                </c:pt>
              </c:strCache>
            </c:strRef>
          </c:tx>
          <c:spPr>
            <a:solidFill>
              <a:schemeClr val="accent5"/>
            </a:solidFill>
            <a:ln>
              <a:noFill/>
            </a:ln>
            <a:effectLst/>
          </c:spPr>
          <c:cat>
            <c:numRef>
              <c:f>'Table P3'!$A$38:$A$69</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P3'!$E$38:$E$69</c:f>
              <c:numCache>
                <c:formatCode>#,##0</c:formatCode>
                <c:ptCount val="32"/>
                <c:pt idx="0">
                  <c:v>1356</c:v>
                </c:pt>
                <c:pt idx="1">
                  <c:v>1338</c:v>
                </c:pt>
                <c:pt idx="2">
                  <c:v>1338</c:v>
                </c:pt>
                <c:pt idx="3">
                  <c:v>1287</c:v>
                </c:pt>
                <c:pt idx="4">
                  <c:v>1311</c:v>
                </c:pt>
                <c:pt idx="5">
                  <c:v>1310</c:v>
                </c:pt>
                <c:pt idx="6">
                  <c:v>1271</c:v>
                </c:pt>
                <c:pt idx="7">
                  <c:v>1298</c:v>
                </c:pt>
                <c:pt idx="8">
                  <c:v>1292</c:v>
                </c:pt>
                <c:pt idx="9">
                  <c:v>1265</c:v>
                </c:pt>
                <c:pt idx="10">
                  <c:v>1305</c:v>
                </c:pt>
                <c:pt idx="11">
                  <c:v>1344</c:v>
                </c:pt>
                <c:pt idx="12">
                  <c:v>1394</c:v>
                </c:pt>
                <c:pt idx="13">
                  <c:v>1434</c:v>
                </c:pt>
                <c:pt idx="14">
                  <c:v>1550</c:v>
                </c:pt>
                <c:pt idx="15">
                  <c:v>1713</c:v>
                </c:pt>
                <c:pt idx="16">
                  <c:v>1877</c:v>
                </c:pt>
                <c:pt idx="17">
                  <c:v>2007</c:v>
                </c:pt>
                <c:pt idx="18">
                  <c:v>2065</c:v>
                </c:pt>
                <c:pt idx="19">
                  <c:v>2053</c:v>
                </c:pt>
                <c:pt idx="20">
                  <c:v>2081</c:v>
                </c:pt>
                <c:pt idx="21">
                  <c:v>2118</c:v>
                </c:pt>
                <c:pt idx="22">
                  <c:v>2285</c:v>
                </c:pt>
                <c:pt idx="23">
                  <c:v>2404</c:v>
                </c:pt>
                <c:pt idx="24">
                  <c:v>2465</c:v>
                </c:pt>
                <c:pt idx="25">
                  <c:v>2409</c:v>
                </c:pt>
                <c:pt idx="26">
                  <c:v>2266</c:v>
                </c:pt>
                <c:pt idx="27">
                  <c:v>2202</c:v>
                </c:pt>
                <c:pt idx="28">
                  <c:v>2220</c:v>
                </c:pt>
                <c:pt idx="29">
                  <c:v>2221</c:v>
                </c:pt>
                <c:pt idx="30">
                  <c:v>2162</c:v>
                </c:pt>
                <c:pt idx="31">
                  <c:v>2131</c:v>
                </c:pt>
              </c:numCache>
            </c:numRef>
          </c:val>
          <c:extLst>
            <c:ext xmlns:c16="http://schemas.microsoft.com/office/drawing/2014/chart" uri="{C3380CC4-5D6E-409C-BE32-E72D297353CC}">
              <c16:uniqueId val="{00000004-0688-44A3-8AB6-A10ED5940D2A}"/>
            </c:ext>
          </c:extLst>
        </c:ser>
        <c:ser>
          <c:idx val="5"/>
          <c:order val="4"/>
          <c:tx>
            <c:strRef>
              <c:f>'Table P3'!$F$4</c:f>
              <c:strCache>
                <c:ptCount val="1"/>
                <c:pt idx="0">
                  <c:v>Southeastern</c:v>
                </c:pt>
              </c:strCache>
            </c:strRef>
          </c:tx>
          <c:spPr>
            <a:solidFill>
              <a:schemeClr val="accent6"/>
            </a:solidFill>
            <a:ln>
              <a:noFill/>
            </a:ln>
            <a:effectLst/>
          </c:spPr>
          <c:cat>
            <c:numRef>
              <c:f>'Table P3'!$A$38:$A$69</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P3'!$F$38:$F$69</c:f>
              <c:numCache>
                <c:formatCode>#,##0</c:formatCode>
                <c:ptCount val="32"/>
                <c:pt idx="0">
                  <c:v>118</c:v>
                </c:pt>
                <c:pt idx="1">
                  <c:v>79</c:v>
                </c:pt>
                <c:pt idx="2">
                  <c:v>69</c:v>
                </c:pt>
                <c:pt idx="3">
                  <c:v>56</c:v>
                </c:pt>
                <c:pt idx="4">
                  <c:v>71</c:v>
                </c:pt>
                <c:pt idx="5">
                  <c:v>28</c:v>
                </c:pt>
                <c:pt idx="6">
                  <c:v>49</c:v>
                </c:pt>
                <c:pt idx="7">
                  <c:v>73</c:v>
                </c:pt>
                <c:pt idx="8">
                  <c:v>83</c:v>
                </c:pt>
                <c:pt idx="9">
                  <c:v>72</c:v>
                </c:pt>
                <c:pt idx="10">
                  <c:v>77</c:v>
                </c:pt>
                <c:pt idx="11">
                  <c:v>62</c:v>
                </c:pt>
                <c:pt idx="12">
                  <c:v>57</c:v>
                </c:pt>
                <c:pt idx="13">
                  <c:v>52</c:v>
                </c:pt>
                <c:pt idx="14">
                  <c:v>54</c:v>
                </c:pt>
                <c:pt idx="15">
                  <c:v>67</c:v>
                </c:pt>
                <c:pt idx="16">
                  <c:v>70</c:v>
                </c:pt>
                <c:pt idx="17">
                  <c:v>68</c:v>
                </c:pt>
                <c:pt idx="18">
                  <c:v>76</c:v>
                </c:pt>
                <c:pt idx="19">
                  <c:v>57</c:v>
                </c:pt>
                <c:pt idx="20">
                  <c:v>43</c:v>
                </c:pt>
                <c:pt idx="21">
                  <c:v>41</c:v>
                </c:pt>
                <c:pt idx="22">
                  <c:v>40</c:v>
                </c:pt>
                <c:pt idx="23">
                  <c:v>56</c:v>
                </c:pt>
                <c:pt idx="24">
                  <c:v>71</c:v>
                </c:pt>
                <c:pt idx="25">
                  <c:v>86</c:v>
                </c:pt>
                <c:pt idx="26">
                  <c:v>92</c:v>
                </c:pt>
                <c:pt idx="27">
                  <c:v>93</c:v>
                </c:pt>
                <c:pt idx="28">
                  <c:v>106</c:v>
                </c:pt>
                <c:pt idx="29">
                  <c:v>105</c:v>
                </c:pt>
                <c:pt idx="30">
                  <c:v>113</c:v>
                </c:pt>
                <c:pt idx="31">
                  <c:v>114</c:v>
                </c:pt>
              </c:numCache>
            </c:numRef>
          </c:val>
          <c:extLst>
            <c:ext xmlns:c16="http://schemas.microsoft.com/office/drawing/2014/chart" uri="{C3380CC4-5D6E-409C-BE32-E72D297353CC}">
              <c16:uniqueId val="{00000005-0688-44A3-8AB6-A10ED5940D2A}"/>
            </c:ext>
          </c:extLst>
        </c:ser>
        <c:dLbls>
          <c:showLegendKey val="0"/>
          <c:showVal val="0"/>
          <c:showCatName val="0"/>
          <c:showSerName val="0"/>
          <c:showPercent val="0"/>
          <c:showBubbleSize val="0"/>
        </c:dLbls>
        <c:axId val="652131280"/>
        <c:axId val="652128000"/>
      </c:areaChart>
      <c:catAx>
        <c:axId val="652131280"/>
        <c:scaling>
          <c:orientation val="minMax"/>
        </c:scaling>
        <c:delete val="0"/>
        <c:axPos val="b"/>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28000"/>
        <c:crosses val="autoZero"/>
        <c:auto val="1"/>
        <c:lblAlgn val="ctr"/>
        <c:lblOffset val="100"/>
        <c:tickLblSkip val="2"/>
        <c:noMultiLvlLbl val="0"/>
      </c:catAx>
      <c:valAx>
        <c:axId val="652128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Producing Oil Wells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312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Refinery Crude</a:t>
            </a:r>
            <a:r>
              <a:rPr lang="en-US" baseline="0"/>
              <a:t> Oil Receipts by Source, 1960-2021</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'Table P4'!$B$3:$C$3</c:f>
              <c:strCache>
                <c:ptCount val="1"/>
                <c:pt idx="0">
                  <c:v>MONTANA</c:v>
                </c:pt>
              </c:strCache>
            </c:strRef>
          </c:tx>
          <c:spPr>
            <a:solidFill>
              <a:schemeClr val="accent1"/>
            </a:solidFill>
            <a:ln w="25400">
              <a:noFill/>
            </a:ln>
            <a:effectLst/>
          </c:spPr>
          <c:cat>
            <c:numRef>
              <c:f>'Table P4'!$A$7:$A$68</c:f>
              <c:numCache>
                <c:formatCode>0</c:formatCode>
                <c:ptCount val="62"/>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pt idx="60" formatCode="General">
                  <c:v>2020</c:v>
                </c:pt>
                <c:pt idx="61" formatCode="General">
                  <c:v>2021</c:v>
                </c:pt>
              </c:numCache>
            </c:numRef>
          </c:cat>
          <c:val>
            <c:numRef>
              <c:f>'Table P4'!$B$7:$B$68</c:f>
              <c:numCache>
                <c:formatCode>#,##0</c:formatCode>
                <c:ptCount val="62"/>
                <c:pt idx="0">
                  <c:v>10531</c:v>
                </c:pt>
                <c:pt idx="1">
                  <c:v>9797</c:v>
                </c:pt>
                <c:pt idx="2">
                  <c:v>11175</c:v>
                </c:pt>
                <c:pt idx="3">
                  <c:v>11798</c:v>
                </c:pt>
                <c:pt idx="4">
                  <c:v>12292</c:v>
                </c:pt>
                <c:pt idx="5">
                  <c:v>11971</c:v>
                </c:pt>
                <c:pt idx="6">
                  <c:v>10626</c:v>
                </c:pt>
                <c:pt idx="7">
                  <c:v>10632</c:v>
                </c:pt>
                <c:pt idx="8">
                  <c:v>9690</c:v>
                </c:pt>
                <c:pt idx="9">
                  <c:v>9465</c:v>
                </c:pt>
                <c:pt idx="10">
                  <c:v>9080</c:v>
                </c:pt>
                <c:pt idx="11">
                  <c:v>9262</c:v>
                </c:pt>
                <c:pt idx="12">
                  <c:v>8194</c:v>
                </c:pt>
                <c:pt idx="13">
                  <c:v>8437</c:v>
                </c:pt>
                <c:pt idx="14">
                  <c:v>7989</c:v>
                </c:pt>
                <c:pt idx="15">
                  <c:v>8002</c:v>
                </c:pt>
                <c:pt idx="16">
                  <c:v>8517</c:v>
                </c:pt>
                <c:pt idx="17">
                  <c:v>8928</c:v>
                </c:pt>
                <c:pt idx="18">
                  <c:v>8848</c:v>
                </c:pt>
                <c:pt idx="19">
                  <c:v>8668</c:v>
                </c:pt>
                <c:pt idx="20">
                  <c:v>8016</c:v>
                </c:pt>
                <c:pt idx="21">
                  <c:v>8691</c:v>
                </c:pt>
                <c:pt idx="22">
                  <c:v>8653</c:v>
                </c:pt>
                <c:pt idx="23">
                  <c:v>7120</c:v>
                </c:pt>
                <c:pt idx="24">
                  <c:v>7821</c:v>
                </c:pt>
                <c:pt idx="25">
                  <c:v>7804</c:v>
                </c:pt>
                <c:pt idx="26">
                  <c:v>6019</c:v>
                </c:pt>
                <c:pt idx="27">
                  <c:v>4993</c:v>
                </c:pt>
                <c:pt idx="28">
                  <c:v>4607</c:v>
                </c:pt>
                <c:pt idx="29">
                  <c:v>4475</c:v>
                </c:pt>
                <c:pt idx="30">
                  <c:v>4057</c:v>
                </c:pt>
                <c:pt idx="31">
                  <c:v>4272</c:v>
                </c:pt>
                <c:pt idx="32">
                  <c:v>3907.44</c:v>
                </c:pt>
                <c:pt idx="33">
                  <c:v>3395.3780000000002</c:v>
                </c:pt>
                <c:pt idx="34">
                  <c:v>3108.9380000000001</c:v>
                </c:pt>
                <c:pt idx="35">
                  <c:v>3041.5650000000001</c:v>
                </c:pt>
                <c:pt idx="36">
                  <c:v>3033.4090000000001</c:v>
                </c:pt>
                <c:pt idx="37">
                  <c:v>3177.7910000000002</c:v>
                </c:pt>
                <c:pt idx="38">
                  <c:v>3202.73</c:v>
                </c:pt>
                <c:pt idx="39">
                  <c:v>3162.1970000000001</c:v>
                </c:pt>
                <c:pt idx="40">
                  <c:v>3520</c:v>
                </c:pt>
                <c:pt idx="41">
                  <c:v>2702.1891440000004</c:v>
                </c:pt>
                <c:pt idx="42">
                  <c:v>1733.4259999999999</c:v>
                </c:pt>
                <c:pt idx="43">
                  <c:v>1331.7460000000001</c:v>
                </c:pt>
                <c:pt idx="44">
                  <c:v>1258.1389999999999</c:v>
                </c:pt>
                <c:pt idx="45">
                  <c:v>1377.681</c:v>
                </c:pt>
                <c:pt idx="46">
                  <c:v>1229.354</c:v>
                </c:pt>
                <c:pt idx="47">
                  <c:v>1245.771</c:v>
                </c:pt>
                <c:pt idx="48">
                  <c:v>1643.9090000000001</c:v>
                </c:pt>
                <c:pt idx="49">
                  <c:v>1589.097</c:v>
                </c:pt>
                <c:pt idx="50">
                  <c:v>1574.3620000000001</c:v>
                </c:pt>
                <c:pt idx="51">
                  <c:v>1653.194</c:v>
                </c:pt>
                <c:pt idx="52">
                  <c:v>1659.6130000000001</c:v>
                </c:pt>
                <c:pt idx="53">
                  <c:v>1434.1020000000001</c:v>
                </c:pt>
                <c:pt idx="54">
                  <c:v>1479.92</c:v>
                </c:pt>
                <c:pt idx="55">
                  <c:v>1483.4469999999999</c:v>
                </c:pt>
                <c:pt idx="56">
                  <c:v>1171.5039999999999</c:v>
                </c:pt>
                <c:pt idx="57">
                  <c:v>1192.453</c:v>
                </c:pt>
                <c:pt idx="58">
                  <c:v>912</c:v>
                </c:pt>
                <c:pt idx="59">
                  <c:v>1255</c:v>
                </c:pt>
                <c:pt idx="60">
                  <c:v>1466</c:v>
                </c:pt>
                <c:pt idx="61">
                  <c:v>1885</c:v>
                </c:pt>
              </c:numCache>
            </c:numRef>
          </c:val>
          <c:extLst>
            <c:ext xmlns:c16="http://schemas.microsoft.com/office/drawing/2014/chart" uri="{C3380CC4-5D6E-409C-BE32-E72D297353CC}">
              <c16:uniqueId val="{00000001-0859-4708-BABC-2F3EEFF40B73}"/>
            </c:ext>
          </c:extLst>
        </c:ser>
        <c:ser>
          <c:idx val="1"/>
          <c:order val="1"/>
          <c:tx>
            <c:strRef>
              <c:f>'Table P4'!$D$3:$E$3</c:f>
              <c:strCache>
                <c:ptCount val="1"/>
                <c:pt idx="0">
                  <c:v>WYOMING</c:v>
                </c:pt>
              </c:strCache>
            </c:strRef>
          </c:tx>
          <c:spPr>
            <a:solidFill>
              <a:schemeClr val="accent2"/>
            </a:solidFill>
            <a:ln w="25400">
              <a:noFill/>
            </a:ln>
            <a:effectLst/>
          </c:spPr>
          <c:cat>
            <c:numRef>
              <c:f>'Table P4'!$A$7:$A$68</c:f>
              <c:numCache>
                <c:formatCode>0</c:formatCode>
                <c:ptCount val="62"/>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pt idx="60" formatCode="General">
                  <c:v>2020</c:v>
                </c:pt>
                <c:pt idx="61" formatCode="General">
                  <c:v>2021</c:v>
                </c:pt>
              </c:numCache>
            </c:numRef>
          </c:cat>
          <c:val>
            <c:numRef>
              <c:f>'Table P4'!$D$7:$D$68</c:f>
              <c:numCache>
                <c:formatCode>#,##0</c:formatCode>
                <c:ptCount val="62"/>
                <c:pt idx="0">
                  <c:v>14383</c:v>
                </c:pt>
                <c:pt idx="1">
                  <c:v>14038</c:v>
                </c:pt>
                <c:pt idx="2">
                  <c:v>16708</c:v>
                </c:pt>
                <c:pt idx="3">
                  <c:v>14745</c:v>
                </c:pt>
                <c:pt idx="4">
                  <c:v>15714</c:v>
                </c:pt>
                <c:pt idx="5">
                  <c:v>16416</c:v>
                </c:pt>
                <c:pt idx="6">
                  <c:v>18120</c:v>
                </c:pt>
                <c:pt idx="7">
                  <c:v>21393</c:v>
                </c:pt>
                <c:pt idx="8">
                  <c:v>20915</c:v>
                </c:pt>
                <c:pt idx="9">
                  <c:v>22130</c:v>
                </c:pt>
                <c:pt idx="10">
                  <c:v>19342</c:v>
                </c:pt>
                <c:pt idx="11">
                  <c:v>19732</c:v>
                </c:pt>
                <c:pt idx="12">
                  <c:v>19241</c:v>
                </c:pt>
                <c:pt idx="13">
                  <c:v>18235</c:v>
                </c:pt>
                <c:pt idx="14">
                  <c:v>16949</c:v>
                </c:pt>
                <c:pt idx="15">
                  <c:v>19465</c:v>
                </c:pt>
                <c:pt idx="16">
                  <c:v>18311</c:v>
                </c:pt>
                <c:pt idx="17">
                  <c:v>18248</c:v>
                </c:pt>
                <c:pt idx="18">
                  <c:v>17513</c:v>
                </c:pt>
                <c:pt idx="19">
                  <c:v>18368</c:v>
                </c:pt>
                <c:pt idx="20">
                  <c:v>19050</c:v>
                </c:pt>
                <c:pt idx="21">
                  <c:v>18298</c:v>
                </c:pt>
                <c:pt idx="22">
                  <c:v>18178</c:v>
                </c:pt>
                <c:pt idx="23">
                  <c:v>19183</c:v>
                </c:pt>
                <c:pt idx="24">
                  <c:v>20552</c:v>
                </c:pt>
                <c:pt idx="25">
                  <c:v>17258</c:v>
                </c:pt>
                <c:pt idx="26">
                  <c:v>13795</c:v>
                </c:pt>
                <c:pt idx="27">
                  <c:v>13758</c:v>
                </c:pt>
                <c:pt idx="28">
                  <c:v>14907</c:v>
                </c:pt>
                <c:pt idx="29">
                  <c:v>16675</c:v>
                </c:pt>
                <c:pt idx="30">
                  <c:v>16431</c:v>
                </c:pt>
                <c:pt idx="31">
                  <c:v>15031</c:v>
                </c:pt>
                <c:pt idx="32">
                  <c:v>14820.239</c:v>
                </c:pt>
                <c:pt idx="33">
                  <c:v>15116.355</c:v>
                </c:pt>
                <c:pt idx="34">
                  <c:v>11864.539000000001</c:v>
                </c:pt>
                <c:pt idx="35">
                  <c:v>10074.062</c:v>
                </c:pt>
                <c:pt idx="36">
                  <c:v>9686.3719999999994</c:v>
                </c:pt>
                <c:pt idx="37">
                  <c:v>12840.484</c:v>
                </c:pt>
                <c:pt idx="38">
                  <c:v>13067.038</c:v>
                </c:pt>
                <c:pt idx="39">
                  <c:v>12623.359</c:v>
                </c:pt>
                <c:pt idx="40">
                  <c:v>13578.763000000001</c:v>
                </c:pt>
                <c:pt idx="41">
                  <c:v>11947.019856000001</c:v>
                </c:pt>
                <c:pt idx="42">
                  <c:v>11099.944</c:v>
                </c:pt>
                <c:pt idx="43">
                  <c:v>9549.6020000000008</c:v>
                </c:pt>
                <c:pt idx="44">
                  <c:v>9581.4429999999993</c:v>
                </c:pt>
                <c:pt idx="45">
                  <c:v>9372.5120000000006</c:v>
                </c:pt>
                <c:pt idx="46">
                  <c:v>8626.3919999999998</c:v>
                </c:pt>
                <c:pt idx="47">
                  <c:v>7633.1940000000004</c:v>
                </c:pt>
                <c:pt idx="48">
                  <c:v>7576.2719999999999</c:v>
                </c:pt>
                <c:pt idx="49">
                  <c:v>8374.1200000000008</c:v>
                </c:pt>
                <c:pt idx="50">
                  <c:v>7905.2640000000001</c:v>
                </c:pt>
                <c:pt idx="51">
                  <c:v>5858.7520000000004</c:v>
                </c:pt>
                <c:pt idx="52">
                  <c:v>7406.3490000000002</c:v>
                </c:pt>
                <c:pt idx="53">
                  <c:v>7126.473</c:v>
                </c:pt>
                <c:pt idx="54">
                  <c:v>6116.4340000000002</c:v>
                </c:pt>
                <c:pt idx="55">
                  <c:v>6574.3159999999998</c:v>
                </c:pt>
                <c:pt idx="56">
                  <c:v>4635.9489999999996</c:v>
                </c:pt>
                <c:pt idx="57">
                  <c:v>3343.7150000000001</c:v>
                </c:pt>
                <c:pt idx="58">
                  <c:v>3753</c:v>
                </c:pt>
                <c:pt idx="59">
                  <c:v>4084</c:v>
                </c:pt>
                <c:pt idx="60">
                  <c:v>2801</c:v>
                </c:pt>
                <c:pt idx="61">
                  <c:v>1414</c:v>
                </c:pt>
              </c:numCache>
            </c:numRef>
          </c:val>
          <c:extLst>
            <c:ext xmlns:c16="http://schemas.microsoft.com/office/drawing/2014/chart" uri="{C3380CC4-5D6E-409C-BE32-E72D297353CC}">
              <c16:uniqueId val="{00000002-0859-4708-BABC-2F3EEFF40B73}"/>
            </c:ext>
          </c:extLst>
        </c:ser>
        <c:ser>
          <c:idx val="2"/>
          <c:order val="2"/>
          <c:tx>
            <c:strRef>
              <c:f>'Table P4'!$F$3:$G$3</c:f>
              <c:strCache>
                <c:ptCount val="1"/>
                <c:pt idx="0">
                  <c:v>CANADA</c:v>
                </c:pt>
              </c:strCache>
            </c:strRef>
          </c:tx>
          <c:spPr>
            <a:solidFill>
              <a:schemeClr val="accent3"/>
            </a:solidFill>
            <a:ln w="25400">
              <a:noFill/>
            </a:ln>
            <a:effectLst/>
          </c:spPr>
          <c:cat>
            <c:numRef>
              <c:f>'Table P4'!$A$7:$A$68</c:f>
              <c:numCache>
                <c:formatCode>0</c:formatCode>
                <c:ptCount val="62"/>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pt idx="60" formatCode="General">
                  <c:v>2020</c:v>
                </c:pt>
                <c:pt idx="61" formatCode="General">
                  <c:v>2021</c:v>
                </c:pt>
              </c:numCache>
            </c:numRef>
          </c:cat>
          <c:val>
            <c:numRef>
              <c:f>'Table P4'!$F$7:$F$68</c:f>
              <c:numCache>
                <c:formatCode>0</c:formatCode>
                <c:ptCount val="62"/>
                <c:pt idx="0">
                  <c:v>21</c:v>
                </c:pt>
                <c:pt idx="1">
                  <c:v>33</c:v>
                </c:pt>
                <c:pt idx="2">
                  <c:v>266</c:v>
                </c:pt>
                <c:pt idx="3" formatCode="#,##0">
                  <c:v>1553</c:v>
                </c:pt>
                <c:pt idx="4" formatCode="#,##0">
                  <c:v>4002</c:v>
                </c:pt>
                <c:pt idx="5" formatCode="#,##0">
                  <c:v>4654</c:v>
                </c:pt>
                <c:pt idx="6" formatCode="#,##0">
                  <c:v>4684</c:v>
                </c:pt>
                <c:pt idx="7" formatCode="#,##0">
                  <c:v>5052</c:v>
                </c:pt>
                <c:pt idx="8" formatCode="#,##0">
                  <c:v>10347</c:v>
                </c:pt>
                <c:pt idx="9" formatCode="#,##0">
                  <c:v>8843</c:v>
                </c:pt>
                <c:pt idx="10" formatCode="#,##0">
                  <c:v>13908</c:v>
                </c:pt>
                <c:pt idx="11" formatCode="#,##0">
                  <c:v>16003</c:v>
                </c:pt>
                <c:pt idx="12" formatCode="#,##0">
                  <c:v>21156</c:v>
                </c:pt>
                <c:pt idx="13" formatCode="#,##0">
                  <c:v>24295</c:v>
                </c:pt>
                <c:pt idx="14" formatCode="#,##0">
                  <c:v>23115</c:v>
                </c:pt>
                <c:pt idx="15" formatCode="#,##0">
                  <c:v>20690</c:v>
                </c:pt>
                <c:pt idx="16" formatCode="#,##0">
                  <c:v>23494</c:v>
                </c:pt>
                <c:pt idx="17" formatCode="#,##0">
                  <c:v>20921</c:v>
                </c:pt>
                <c:pt idx="18" formatCode="#,##0">
                  <c:v>21369</c:v>
                </c:pt>
                <c:pt idx="19" formatCode="#,##0">
                  <c:v>23578</c:v>
                </c:pt>
                <c:pt idx="20" formatCode="#,##0">
                  <c:v>17627</c:v>
                </c:pt>
                <c:pt idx="21" formatCode="#,##0">
                  <c:v>11797</c:v>
                </c:pt>
                <c:pt idx="22" formatCode="#,##0">
                  <c:v>15402</c:v>
                </c:pt>
                <c:pt idx="23" formatCode="#,##0">
                  <c:v>15584</c:v>
                </c:pt>
                <c:pt idx="24" formatCode="#,##0">
                  <c:v>14516</c:v>
                </c:pt>
                <c:pt idx="25" formatCode="#,##0">
                  <c:v>16075</c:v>
                </c:pt>
                <c:pt idx="26" formatCode="#,##0">
                  <c:v>22778</c:v>
                </c:pt>
                <c:pt idx="27" formatCode="#,##0">
                  <c:v>24396</c:v>
                </c:pt>
                <c:pt idx="28" formatCode="#,##0">
                  <c:v>24306</c:v>
                </c:pt>
                <c:pt idx="29" formatCode="#,##0">
                  <c:v>25480</c:v>
                </c:pt>
                <c:pt idx="30" formatCode="#,##0">
                  <c:v>27271</c:v>
                </c:pt>
                <c:pt idx="31" formatCode="#,##0">
                  <c:v>26991</c:v>
                </c:pt>
                <c:pt idx="32" formatCode="#,##0">
                  <c:v>28109.780999999999</c:v>
                </c:pt>
                <c:pt idx="33" formatCode="#,##0">
                  <c:v>30976.781999999999</c:v>
                </c:pt>
                <c:pt idx="34" formatCode="#,##0">
                  <c:v>37383.449999999997</c:v>
                </c:pt>
                <c:pt idx="35" formatCode="#,##0">
                  <c:v>38265.544999999998</c:v>
                </c:pt>
                <c:pt idx="36" formatCode="#,##0">
                  <c:v>42549.014000000003</c:v>
                </c:pt>
                <c:pt idx="37" formatCode="#,##0">
                  <c:v>39295.769</c:v>
                </c:pt>
                <c:pt idx="38" formatCode="#,##0">
                  <c:v>39449.284</c:v>
                </c:pt>
                <c:pt idx="39" formatCode="#,##0">
                  <c:v>40986.17</c:v>
                </c:pt>
                <c:pt idx="40" formatCode="#,##0">
                  <c:v>42281.298999999999</c:v>
                </c:pt>
                <c:pt idx="41" formatCode="#,##0">
                  <c:v>42950.076999999997</c:v>
                </c:pt>
                <c:pt idx="42" formatCode="#,##0">
                  <c:v>48129.872000000003</c:v>
                </c:pt>
                <c:pt idx="43" formatCode="#,##0">
                  <c:v>48956.786999999997</c:v>
                </c:pt>
                <c:pt idx="44" formatCode="#,##0">
                  <c:v>52964.968000000001</c:v>
                </c:pt>
                <c:pt idx="45" formatCode="#,##0">
                  <c:v>52544.964</c:v>
                </c:pt>
                <c:pt idx="46" formatCode="#,##0">
                  <c:v>54042.983</c:v>
                </c:pt>
                <c:pt idx="47" formatCode="#,##0">
                  <c:v>50278.701000000001</c:v>
                </c:pt>
                <c:pt idx="48" formatCode="#,##0">
                  <c:v>53788.673000000003</c:v>
                </c:pt>
                <c:pt idx="49" formatCode="#,##0">
                  <c:v>51598.851999999999</c:v>
                </c:pt>
                <c:pt idx="50" formatCode="#,##0">
                  <c:v>52960.309000000001</c:v>
                </c:pt>
                <c:pt idx="51" formatCode="#,##0">
                  <c:v>53927.499000000003</c:v>
                </c:pt>
                <c:pt idx="52" formatCode="#,##0">
                  <c:v>52191.106</c:v>
                </c:pt>
                <c:pt idx="53" formatCode="#,##0">
                  <c:v>55101.997000000003</c:v>
                </c:pt>
                <c:pt idx="54" formatCode="#,##0">
                  <c:v>55702.34</c:v>
                </c:pt>
                <c:pt idx="55" formatCode="#,##0">
                  <c:v>60123.002</c:v>
                </c:pt>
                <c:pt idx="56" formatCode="#,##0">
                  <c:v>60792.286</c:v>
                </c:pt>
                <c:pt idx="57" formatCode="#,##0">
                  <c:v>61046.101000000002</c:v>
                </c:pt>
                <c:pt idx="58" formatCode="#,##0">
                  <c:v>63411</c:v>
                </c:pt>
                <c:pt idx="59" formatCode="#,##0">
                  <c:v>64785</c:v>
                </c:pt>
                <c:pt idx="60" formatCode="#,##0">
                  <c:v>66767</c:v>
                </c:pt>
                <c:pt idx="61" formatCode="#,##0">
                  <c:v>66787</c:v>
                </c:pt>
              </c:numCache>
            </c:numRef>
          </c:val>
          <c:extLst>
            <c:ext xmlns:c16="http://schemas.microsoft.com/office/drawing/2014/chart" uri="{C3380CC4-5D6E-409C-BE32-E72D297353CC}">
              <c16:uniqueId val="{00000003-0859-4708-BABC-2F3EEFF40B73}"/>
            </c:ext>
          </c:extLst>
        </c:ser>
        <c:ser>
          <c:idx val="3"/>
          <c:order val="3"/>
          <c:tx>
            <c:strRef>
              <c:f>'Table P4'!$H$3:$I$3</c:f>
              <c:strCache>
                <c:ptCount val="1"/>
                <c:pt idx="0">
                  <c:v>NORTH DAKOTA</c:v>
                </c:pt>
              </c:strCache>
            </c:strRef>
          </c:tx>
          <c:spPr>
            <a:solidFill>
              <a:schemeClr val="accent4"/>
            </a:solidFill>
            <a:ln w="25400">
              <a:noFill/>
            </a:ln>
            <a:effectLst/>
          </c:spPr>
          <c:cat>
            <c:numRef>
              <c:f>'Table P4'!$A$7:$A$68</c:f>
              <c:numCache>
                <c:formatCode>0</c:formatCode>
                <c:ptCount val="62"/>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pt idx="60" formatCode="General">
                  <c:v>2020</c:v>
                </c:pt>
                <c:pt idx="61" formatCode="General">
                  <c:v>2021</c:v>
                </c:pt>
              </c:numCache>
            </c:numRef>
          </c:cat>
          <c:val>
            <c:numRef>
              <c:f>'Table P4'!$H$7:$H$68</c:f>
              <c:numCache>
                <c:formatCode>General</c:formatCode>
                <c:ptCount val="62"/>
                <c:pt idx="17">
                  <c:v>200</c:v>
                </c:pt>
                <c:pt idx="18">
                  <c:v>69</c:v>
                </c:pt>
                <c:pt idx="19">
                  <c:v>6</c:v>
                </c:pt>
                <c:pt idx="20">
                  <c:v>25</c:v>
                </c:pt>
                <c:pt idx="21">
                  <c:v>14</c:v>
                </c:pt>
                <c:pt idx="23">
                  <c:v>45</c:v>
                </c:pt>
                <c:pt idx="24">
                  <c:v>55</c:v>
                </c:pt>
                <c:pt idx="25">
                  <c:v>10</c:v>
                </c:pt>
                <c:pt idx="49" formatCode="#,##0">
                  <c:v>10.68</c:v>
                </c:pt>
              </c:numCache>
            </c:numRef>
          </c:val>
          <c:extLst>
            <c:ext xmlns:c16="http://schemas.microsoft.com/office/drawing/2014/chart" uri="{C3380CC4-5D6E-409C-BE32-E72D297353CC}">
              <c16:uniqueId val="{00000004-0859-4708-BABC-2F3EEFF40B73}"/>
            </c:ext>
          </c:extLst>
        </c:ser>
        <c:dLbls>
          <c:showLegendKey val="0"/>
          <c:showVal val="0"/>
          <c:showCatName val="0"/>
          <c:showSerName val="0"/>
          <c:showPercent val="0"/>
          <c:showBubbleSize val="0"/>
        </c:dLbls>
        <c:axId val="442200712"/>
        <c:axId val="442204320"/>
      </c:areaChart>
      <c:catAx>
        <c:axId val="4422007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204320"/>
        <c:crosses val="autoZero"/>
        <c:auto val="1"/>
        <c:lblAlgn val="ctr"/>
        <c:lblOffset val="100"/>
        <c:noMultiLvlLbl val="0"/>
      </c:catAx>
      <c:valAx>
        <c:axId val="442204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r>
                  <a:rPr lang="en-US" baseline="0"/>
                  <a:t> of barrels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2007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Refinery Crude Oil Receipts by Source Location, </a:t>
            </a:r>
          </a:p>
          <a:p>
            <a:pPr>
              <a:defRPr/>
            </a:pPr>
            <a:r>
              <a:rPr lang="en-US"/>
              <a:t>2016-2021</a:t>
            </a:r>
            <a:r>
              <a:rPr lang="en-US" baseline="0"/>
              <a:t> Average (Barrels)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'Table P5'!$A$3</c:f>
              <c:strCache>
                <c:ptCount val="1"/>
                <c:pt idx="0">
                  <c:v>Montana</c:v>
                </c:pt>
              </c:strCache>
            </c:strRef>
          </c:tx>
          <c:spPr>
            <a:solidFill>
              <a:schemeClr val="accent1"/>
            </a:solidFill>
            <a:ln>
              <a:noFill/>
            </a:ln>
            <a:effectLst/>
          </c:spPr>
          <c:invertIfNegative val="0"/>
          <c:cat>
            <c:strRef>
              <c:extLst>
                <c:ext xmlns:c15="http://schemas.microsoft.com/office/drawing/2012/chart" uri="{02D57815-91ED-43cb-92C2-25804820EDAC}">
                  <c15:fullRef>
                    <c15:sqref>('Table P5'!$B$2,'Table P5'!$D$2,'Table P5'!$F$2,'Table P5'!$H$2,'Table P5'!$J$2)</c15:sqref>
                  </c15:fullRef>
                </c:ext>
              </c:extLst>
              <c:f>('Table P5'!$B$2,'Table P5'!$D$2,'Table P5'!$F$2,'Table P5'!$H$2)</c:f>
              <c:strCache>
                <c:ptCount val="4"/>
                <c:pt idx="0">
                  <c:v>CHS Inc.</c:v>
                </c:pt>
                <c:pt idx="1">
                  <c:v>Phillips 66</c:v>
                </c:pt>
                <c:pt idx="2">
                  <c:v>Exxon</c:v>
                </c:pt>
                <c:pt idx="3">
                  <c:v>Calumet MT</c:v>
                </c:pt>
              </c:strCache>
            </c:strRef>
          </c:cat>
          <c:val>
            <c:numRef>
              <c:extLst>
                <c:ext xmlns:c15="http://schemas.microsoft.com/office/drawing/2012/chart" uri="{02D57815-91ED-43cb-92C2-25804820EDAC}">
                  <c15:fullRef>
                    <c15:sqref>('Table P5'!$B$3,'Table P5'!$D$3,'Table P5'!$F$3,'Table P5'!$H$3,'Table P5'!$J$3)</c15:sqref>
                  </c15:fullRef>
                </c:ext>
              </c:extLst>
              <c:f>('Table P5'!$B$3,'Table P5'!$D$3,'Table P5'!$F$3,'Table P5'!$H$3)</c:f>
              <c:numCache>
                <c:formatCode>#,##0</c:formatCode>
                <c:ptCount val="4"/>
                <c:pt idx="0">
                  <c:v>851668.6</c:v>
                </c:pt>
                <c:pt idx="1">
                  <c:v>82978.2</c:v>
                </c:pt>
                <c:pt idx="2">
                  <c:v>407691.8</c:v>
                </c:pt>
                <c:pt idx="3">
                  <c:v>0</c:v>
                </c:pt>
              </c:numCache>
            </c:numRef>
          </c:val>
          <c:extLst>
            <c:ext xmlns:c16="http://schemas.microsoft.com/office/drawing/2014/chart" uri="{C3380CC4-5D6E-409C-BE32-E72D297353CC}">
              <c16:uniqueId val="{00000001-6B7B-49BB-956E-57A66265DD85}"/>
            </c:ext>
          </c:extLst>
        </c:ser>
        <c:ser>
          <c:idx val="1"/>
          <c:order val="1"/>
          <c:tx>
            <c:strRef>
              <c:f>'Table P5'!$A$4</c:f>
              <c:strCache>
                <c:ptCount val="1"/>
                <c:pt idx="0">
                  <c:v>Wyoming</c:v>
                </c:pt>
              </c:strCache>
            </c:strRef>
          </c:tx>
          <c:spPr>
            <a:solidFill>
              <a:schemeClr val="accent2"/>
            </a:solidFill>
            <a:ln>
              <a:noFill/>
            </a:ln>
            <a:effectLst/>
          </c:spPr>
          <c:invertIfNegative val="0"/>
          <c:cat>
            <c:strRef>
              <c:extLst>
                <c:ext xmlns:c15="http://schemas.microsoft.com/office/drawing/2012/chart" uri="{02D57815-91ED-43cb-92C2-25804820EDAC}">
                  <c15:fullRef>
                    <c15:sqref>('Table P5'!$B$2,'Table P5'!$D$2,'Table P5'!$F$2,'Table P5'!$H$2,'Table P5'!$J$2)</c15:sqref>
                  </c15:fullRef>
                </c:ext>
              </c:extLst>
              <c:f>('Table P5'!$B$2,'Table P5'!$D$2,'Table P5'!$F$2,'Table P5'!$H$2)</c:f>
              <c:strCache>
                <c:ptCount val="4"/>
                <c:pt idx="0">
                  <c:v>CHS Inc.</c:v>
                </c:pt>
                <c:pt idx="1">
                  <c:v>Phillips 66</c:v>
                </c:pt>
                <c:pt idx="2">
                  <c:v>Exxon</c:v>
                </c:pt>
                <c:pt idx="3">
                  <c:v>Calumet MT</c:v>
                </c:pt>
              </c:strCache>
            </c:strRef>
          </c:cat>
          <c:val>
            <c:numRef>
              <c:extLst>
                <c:ext xmlns:c15="http://schemas.microsoft.com/office/drawing/2012/chart" uri="{02D57815-91ED-43cb-92C2-25804820EDAC}">
                  <c15:fullRef>
                    <c15:sqref>('Table P5'!$B$4,'Table P5'!$D$4,'Table P5'!$F$4,'Table P5'!$H$4,'Table P5'!$J$4)</c15:sqref>
                  </c15:fullRef>
                </c:ext>
              </c:extLst>
              <c:f>('Table P5'!$B$4,'Table P5'!$D$4,'Table P5'!$F$4,'Table P5'!$H$4)</c:f>
              <c:numCache>
                <c:formatCode>#,##0</c:formatCode>
                <c:ptCount val="4"/>
                <c:pt idx="0">
                  <c:v>595035.4</c:v>
                </c:pt>
                <c:pt idx="1">
                  <c:v>201315.6</c:v>
                </c:pt>
                <c:pt idx="2">
                  <c:v>2282805.7999999998</c:v>
                </c:pt>
                <c:pt idx="3">
                  <c:v>0</c:v>
                </c:pt>
              </c:numCache>
            </c:numRef>
          </c:val>
          <c:extLst>
            <c:ext xmlns:c16="http://schemas.microsoft.com/office/drawing/2014/chart" uri="{C3380CC4-5D6E-409C-BE32-E72D297353CC}">
              <c16:uniqueId val="{00000002-6B7B-49BB-956E-57A66265DD85}"/>
            </c:ext>
          </c:extLst>
        </c:ser>
        <c:ser>
          <c:idx val="2"/>
          <c:order val="2"/>
          <c:tx>
            <c:strRef>
              <c:f>'Table P5'!$A$5</c:f>
              <c:strCache>
                <c:ptCount val="1"/>
                <c:pt idx="0">
                  <c:v>Canada</c:v>
                </c:pt>
              </c:strCache>
            </c:strRef>
          </c:tx>
          <c:spPr>
            <a:solidFill>
              <a:schemeClr val="accent3"/>
            </a:solidFill>
            <a:ln>
              <a:noFill/>
            </a:ln>
            <a:effectLst/>
          </c:spPr>
          <c:invertIfNegative val="0"/>
          <c:cat>
            <c:strRef>
              <c:extLst>
                <c:ext xmlns:c15="http://schemas.microsoft.com/office/drawing/2012/chart" uri="{02D57815-91ED-43cb-92C2-25804820EDAC}">
                  <c15:fullRef>
                    <c15:sqref>('Table P5'!$B$2,'Table P5'!$D$2,'Table P5'!$F$2,'Table P5'!$H$2,'Table P5'!$J$2)</c15:sqref>
                  </c15:fullRef>
                </c:ext>
              </c:extLst>
              <c:f>('Table P5'!$B$2,'Table P5'!$D$2,'Table P5'!$F$2,'Table P5'!$H$2)</c:f>
              <c:strCache>
                <c:ptCount val="4"/>
                <c:pt idx="0">
                  <c:v>CHS Inc.</c:v>
                </c:pt>
                <c:pt idx="1">
                  <c:v>Phillips 66</c:v>
                </c:pt>
                <c:pt idx="2">
                  <c:v>Exxon</c:v>
                </c:pt>
                <c:pt idx="3">
                  <c:v>Calumet MT</c:v>
                </c:pt>
              </c:strCache>
            </c:strRef>
          </c:cat>
          <c:val>
            <c:numRef>
              <c:extLst>
                <c:ext xmlns:c15="http://schemas.microsoft.com/office/drawing/2012/chart" uri="{02D57815-91ED-43cb-92C2-25804820EDAC}">
                  <c15:fullRef>
                    <c15:sqref>('Table P5'!$B$5,'Table P5'!$D$5,'Table P5'!$F$5,'Table P5'!$H$5,'Table P5'!$J$5)</c15:sqref>
                  </c15:fullRef>
                </c:ext>
              </c:extLst>
              <c:f>('Table P5'!$B$5,'Table P5'!$D$5,'Table P5'!$F$5,'Table P5'!$H$5)</c:f>
              <c:numCache>
                <c:formatCode>#,##0</c:formatCode>
                <c:ptCount val="4"/>
                <c:pt idx="0">
                  <c:v>19004500</c:v>
                </c:pt>
                <c:pt idx="1">
                  <c:v>21838857.199999999</c:v>
                </c:pt>
                <c:pt idx="2">
                  <c:v>14501241.4</c:v>
                </c:pt>
                <c:pt idx="3">
                  <c:v>9214611.8000000007</c:v>
                </c:pt>
              </c:numCache>
            </c:numRef>
          </c:val>
          <c:extLst>
            <c:ext xmlns:c16="http://schemas.microsoft.com/office/drawing/2014/chart" uri="{C3380CC4-5D6E-409C-BE32-E72D297353CC}">
              <c16:uniqueId val="{00000003-6B7B-49BB-956E-57A66265DD85}"/>
            </c:ext>
          </c:extLst>
        </c:ser>
        <c:dLbls>
          <c:showLegendKey val="0"/>
          <c:showVal val="0"/>
          <c:showCatName val="0"/>
          <c:showSerName val="0"/>
          <c:showPercent val="0"/>
          <c:showBubbleSize val="0"/>
        </c:dLbls>
        <c:gapWidth val="150"/>
        <c:overlap val="100"/>
        <c:axId val="444320088"/>
        <c:axId val="444320416"/>
      </c:barChart>
      <c:catAx>
        <c:axId val="4443200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Montana Refinery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44320416"/>
        <c:crosses val="autoZero"/>
        <c:auto val="1"/>
        <c:lblAlgn val="ctr"/>
        <c:lblOffset val="100"/>
        <c:noMultiLvlLbl val="0"/>
      </c:catAx>
      <c:valAx>
        <c:axId val="444320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r>
                  <a:rPr lang="en-US" baseline="0"/>
                  <a:t> of barrels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43200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Motor Fuel Use, 1960-2020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Gasoline - Highway</c:v>
          </c:tx>
          <c:spPr>
            <a:ln w="28575" cap="rnd">
              <a:solidFill>
                <a:schemeClr val="accent1"/>
              </a:solidFill>
              <a:round/>
            </a:ln>
            <a:effectLst/>
          </c:spPr>
          <c:marker>
            <c:symbol val="none"/>
          </c:marker>
          <c:cat>
            <c:numRef>
              <c:f>'Table P8'!$A$5:$A$65</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P8'!$B$5:$B$65</c:f>
              <c:numCache>
                <c:formatCode>#,##0</c:formatCode>
                <c:ptCount val="61"/>
                <c:pt idx="0">
                  <c:v>242430</c:v>
                </c:pt>
                <c:pt idx="1">
                  <c:v>240490</c:v>
                </c:pt>
                <c:pt idx="2">
                  <c:v>274043</c:v>
                </c:pt>
                <c:pt idx="3">
                  <c:v>267671</c:v>
                </c:pt>
                <c:pt idx="4">
                  <c:v>273144</c:v>
                </c:pt>
                <c:pt idx="5">
                  <c:v>280705</c:v>
                </c:pt>
                <c:pt idx="6">
                  <c:v>269659</c:v>
                </c:pt>
                <c:pt idx="7">
                  <c:v>300192</c:v>
                </c:pt>
                <c:pt idx="8">
                  <c:v>321429</c:v>
                </c:pt>
                <c:pt idx="9">
                  <c:v>342954</c:v>
                </c:pt>
                <c:pt idx="10">
                  <c:v>352654</c:v>
                </c:pt>
                <c:pt idx="11">
                  <c:v>372174</c:v>
                </c:pt>
                <c:pt idx="12">
                  <c:v>394482</c:v>
                </c:pt>
                <c:pt idx="13">
                  <c:v>432272</c:v>
                </c:pt>
                <c:pt idx="14">
                  <c:v>412004</c:v>
                </c:pt>
                <c:pt idx="15">
                  <c:v>404957</c:v>
                </c:pt>
                <c:pt idx="16">
                  <c:v>449092</c:v>
                </c:pt>
                <c:pt idx="17">
                  <c:v>431617</c:v>
                </c:pt>
                <c:pt idx="18">
                  <c:v>511119</c:v>
                </c:pt>
                <c:pt idx="19">
                  <c:v>443580</c:v>
                </c:pt>
                <c:pt idx="20">
                  <c:v>416511</c:v>
                </c:pt>
                <c:pt idx="21">
                  <c:v>423780</c:v>
                </c:pt>
                <c:pt idx="22">
                  <c:v>406462</c:v>
                </c:pt>
                <c:pt idx="23">
                  <c:v>418919</c:v>
                </c:pt>
                <c:pt idx="24">
                  <c:v>416324</c:v>
                </c:pt>
                <c:pt idx="25">
                  <c:v>403929</c:v>
                </c:pt>
                <c:pt idx="26">
                  <c:v>404386</c:v>
                </c:pt>
                <c:pt idx="27">
                  <c:v>407673</c:v>
                </c:pt>
                <c:pt idx="28">
                  <c:v>412126</c:v>
                </c:pt>
                <c:pt idx="29">
                  <c:v>408306</c:v>
                </c:pt>
                <c:pt idx="30">
                  <c:v>410718</c:v>
                </c:pt>
                <c:pt idx="31">
                  <c:v>409896</c:v>
                </c:pt>
                <c:pt idx="32">
                  <c:v>432413</c:v>
                </c:pt>
                <c:pt idx="33">
                  <c:v>441553</c:v>
                </c:pt>
                <c:pt idx="34">
                  <c:v>444618</c:v>
                </c:pt>
                <c:pt idx="35">
                  <c:v>447134</c:v>
                </c:pt>
                <c:pt idx="36">
                  <c:v>466331</c:v>
                </c:pt>
                <c:pt idx="37">
                  <c:v>454226</c:v>
                </c:pt>
                <c:pt idx="38">
                  <c:v>469369</c:v>
                </c:pt>
                <c:pt idx="39">
                  <c:v>480754</c:v>
                </c:pt>
                <c:pt idx="40">
                  <c:v>469683</c:v>
                </c:pt>
                <c:pt idx="41">
                  <c:v>467567</c:v>
                </c:pt>
                <c:pt idx="42">
                  <c:v>476027</c:v>
                </c:pt>
                <c:pt idx="43">
                  <c:v>476160</c:v>
                </c:pt>
                <c:pt idx="44">
                  <c:v>474580</c:v>
                </c:pt>
                <c:pt idx="45">
                  <c:v>460947</c:v>
                </c:pt>
                <c:pt idx="46">
                  <c:v>460703</c:v>
                </c:pt>
                <c:pt idx="47">
                  <c:v>471532</c:v>
                </c:pt>
                <c:pt idx="48">
                  <c:v>459218</c:v>
                </c:pt>
                <c:pt idx="49">
                  <c:v>471907</c:v>
                </c:pt>
                <c:pt idx="50">
                  <c:v>480645</c:v>
                </c:pt>
                <c:pt idx="51">
                  <c:v>477530</c:v>
                </c:pt>
                <c:pt idx="52">
                  <c:v>487822</c:v>
                </c:pt>
                <c:pt idx="53">
                  <c:v>492003</c:v>
                </c:pt>
                <c:pt idx="54">
                  <c:v>511567</c:v>
                </c:pt>
                <c:pt idx="55">
                  <c:v>483132</c:v>
                </c:pt>
                <c:pt idx="56">
                  <c:v>491288</c:v>
                </c:pt>
                <c:pt idx="57">
                  <c:v>490292</c:v>
                </c:pt>
                <c:pt idx="58">
                  <c:v>480769</c:v>
                </c:pt>
                <c:pt idx="59">
                  <c:v>485015</c:v>
                </c:pt>
                <c:pt idx="60">
                  <c:v>452601</c:v>
                </c:pt>
              </c:numCache>
            </c:numRef>
          </c:val>
          <c:smooth val="0"/>
          <c:extLst>
            <c:ext xmlns:c16="http://schemas.microsoft.com/office/drawing/2014/chart" uri="{C3380CC4-5D6E-409C-BE32-E72D297353CC}">
              <c16:uniqueId val="{00000000-F1B0-4FE6-8F66-55BAA288DA3F}"/>
            </c:ext>
          </c:extLst>
        </c:ser>
        <c:ser>
          <c:idx val="1"/>
          <c:order val="1"/>
          <c:tx>
            <c:v>Gasoline - Nonhighway</c:v>
          </c:tx>
          <c:spPr>
            <a:ln w="28575" cap="rnd">
              <a:solidFill>
                <a:schemeClr val="accent2"/>
              </a:solidFill>
              <a:round/>
            </a:ln>
            <a:effectLst/>
          </c:spPr>
          <c:marker>
            <c:symbol val="none"/>
          </c:marker>
          <c:cat>
            <c:numRef>
              <c:f>'Table P8'!$A$5:$A$65</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P8'!$E$5:$E$65</c:f>
              <c:numCache>
                <c:formatCode>#,##0</c:formatCode>
                <c:ptCount val="61"/>
                <c:pt idx="0">
                  <c:v>69974</c:v>
                </c:pt>
                <c:pt idx="1">
                  <c:v>89218</c:v>
                </c:pt>
                <c:pt idx="2">
                  <c:v>41413</c:v>
                </c:pt>
                <c:pt idx="3">
                  <c:v>46958</c:v>
                </c:pt>
                <c:pt idx="4">
                  <c:v>42657</c:v>
                </c:pt>
                <c:pt idx="5">
                  <c:v>48872</c:v>
                </c:pt>
                <c:pt idx="6">
                  <c:v>40736</c:v>
                </c:pt>
                <c:pt idx="7">
                  <c:v>44078</c:v>
                </c:pt>
                <c:pt idx="8">
                  <c:v>40607</c:v>
                </c:pt>
                <c:pt idx="9">
                  <c:v>27902</c:v>
                </c:pt>
                <c:pt idx="10">
                  <c:v>39654</c:v>
                </c:pt>
                <c:pt idx="11">
                  <c:v>33345</c:v>
                </c:pt>
                <c:pt idx="12">
                  <c:v>42185</c:v>
                </c:pt>
                <c:pt idx="13">
                  <c:v>35933</c:v>
                </c:pt>
                <c:pt idx="14">
                  <c:v>31842</c:v>
                </c:pt>
                <c:pt idx="15">
                  <c:v>45256</c:v>
                </c:pt>
                <c:pt idx="16">
                  <c:v>46148</c:v>
                </c:pt>
                <c:pt idx="17">
                  <c:v>42667</c:v>
                </c:pt>
                <c:pt idx="18">
                  <c:v>38123</c:v>
                </c:pt>
                <c:pt idx="19">
                  <c:v>44112</c:v>
                </c:pt>
                <c:pt idx="20">
                  <c:v>40788</c:v>
                </c:pt>
                <c:pt idx="21">
                  <c:v>44001</c:v>
                </c:pt>
                <c:pt idx="22">
                  <c:v>40371</c:v>
                </c:pt>
                <c:pt idx="23">
                  <c:v>33306</c:v>
                </c:pt>
                <c:pt idx="24">
                  <c:v>34828</c:v>
                </c:pt>
                <c:pt idx="25">
                  <c:v>37675</c:v>
                </c:pt>
                <c:pt idx="26">
                  <c:v>36006</c:v>
                </c:pt>
                <c:pt idx="27">
                  <c:v>33187</c:v>
                </c:pt>
                <c:pt idx="28">
                  <c:v>33710</c:v>
                </c:pt>
                <c:pt idx="29">
                  <c:v>35714</c:v>
                </c:pt>
                <c:pt idx="30">
                  <c:v>36646</c:v>
                </c:pt>
                <c:pt idx="31">
                  <c:v>36365</c:v>
                </c:pt>
                <c:pt idx="32">
                  <c:v>32650</c:v>
                </c:pt>
                <c:pt idx="33">
                  <c:v>29807</c:v>
                </c:pt>
                <c:pt idx="34">
                  <c:v>32358</c:v>
                </c:pt>
                <c:pt idx="35">
                  <c:v>34258</c:v>
                </c:pt>
                <c:pt idx="36">
                  <c:v>36169</c:v>
                </c:pt>
                <c:pt idx="37">
                  <c:v>35250</c:v>
                </c:pt>
                <c:pt idx="38">
                  <c:v>26862</c:v>
                </c:pt>
                <c:pt idx="39">
                  <c:v>26486</c:v>
                </c:pt>
                <c:pt idx="40">
                  <c:v>26394</c:v>
                </c:pt>
                <c:pt idx="41">
                  <c:v>32041</c:v>
                </c:pt>
                <c:pt idx="42">
                  <c:v>33151</c:v>
                </c:pt>
                <c:pt idx="43">
                  <c:v>33451</c:v>
                </c:pt>
                <c:pt idx="44">
                  <c:v>31564</c:v>
                </c:pt>
                <c:pt idx="45">
                  <c:v>32999</c:v>
                </c:pt>
                <c:pt idx="46">
                  <c:v>37640</c:v>
                </c:pt>
                <c:pt idx="47">
                  <c:v>29650</c:v>
                </c:pt>
                <c:pt idx="48">
                  <c:v>24999</c:v>
                </c:pt>
                <c:pt idx="49">
                  <c:v>24589</c:v>
                </c:pt>
                <c:pt idx="50">
                  <c:v>20090</c:v>
                </c:pt>
                <c:pt idx="51">
                  <c:v>17292</c:v>
                </c:pt>
                <c:pt idx="52">
                  <c:v>18336</c:v>
                </c:pt>
                <c:pt idx="53">
                  <c:v>19293</c:v>
                </c:pt>
                <c:pt idx="54">
                  <c:v>18022</c:v>
                </c:pt>
                <c:pt idx="55">
                  <c:v>56850</c:v>
                </c:pt>
                <c:pt idx="56">
                  <c:v>61992</c:v>
                </c:pt>
                <c:pt idx="57">
                  <c:v>61366</c:v>
                </c:pt>
                <c:pt idx="58">
                  <c:v>70063</c:v>
                </c:pt>
                <c:pt idx="59">
                  <c:v>70959</c:v>
                </c:pt>
                <c:pt idx="60">
                  <c:v>73174</c:v>
                </c:pt>
              </c:numCache>
            </c:numRef>
          </c:val>
          <c:smooth val="0"/>
          <c:extLst>
            <c:ext xmlns:c16="http://schemas.microsoft.com/office/drawing/2014/chart" uri="{C3380CC4-5D6E-409C-BE32-E72D297353CC}">
              <c16:uniqueId val="{00000001-F1B0-4FE6-8F66-55BAA288DA3F}"/>
            </c:ext>
          </c:extLst>
        </c:ser>
        <c:ser>
          <c:idx val="2"/>
          <c:order val="2"/>
          <c:tx>
            <c:v>Diesel - Highway</c:v>
          </c:tx>
          <c:spPr>
            <a:ln w="28575" cap="rnd">
              <a:solidFill>
                <a:schemeClr val="accent3"/>
              </a:solidFill>
              <a:round/>
            </a:ln>
            <a:effectLst/>
          </c:spPr>
          <c:marker>
            <c:symbol val="none"/>
          </c:marker>
          <c:cat>
            <c:numRef>
              <c:f>'Table P8'!$A$5:$A$65</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P8'!$C$5:$C$65</c:f>
              <c:numCache>
                <c:formatCode>#,##0</c:formatCode>
                <c:ptCount val="61"/>
                <c:pt idx="0">
                  <c:v>27216</c:v>
                </c:pt>
                <c:pt idx="1">
                  <c:v>31255</c:v>
                </c:pt>
                <c:pt idx="2">
                  <c:v>30311</c:v>
                </c:pt>
                <c:pt idx="3">
                  <c:v>33447</c:v>
                </c:pt>
                <c:pt idx="4">
                  <c:v>35294</c:v>
                </c:pt>
                <c:pt idx="5">
                  <c:v>38879</c:v>
                </c:pt>
                <c:pt idx="6">
                  <c:v>43253</c:v>
                </c:pt>
                <c:pt idx="7">
                  <c:v>40668</c:v>
                </c:pt>
                <c:pt idx="8">
                  <c:v>45756</c:v>
                </c:pt>
                <c:pt idx="9">
                  <c:v>49868</c:v>
                </c:pt>
                <c:pt idx="10">
                  <c:v>58136</c:v>
                </c:pt>
                <c:pt idx="11">
                  <c:v>61295</c:v>
                </c:pt>
                <c:pt idx="12">
                  <c:v>69145</c:v>
                </c:pt>
                <c:pt idx="13">
                  <c:v>76954</c:v>
                </c:pt>
                <c:pt idx="14">
                  <c:v>72955</c:v>
                </c:pt>
                <c:pt idx="15">
                  <c:v>72682</c:v>
                </c:pt>
                <c:pt idx="16">
                  <c:v>87051</c:v>
                </c:pt>
                <c:pt idx="17">
                  <c:v>89381</c:v>
                </c:pt>
                <c:pt idx="18">
                  <c:v>100375</c:v>
                </c:pt>
                <c:pt idx="19">
                  <c:v>103756</c:v>
                </c:pt>
                <c:pt idx="20">
                  <c:v>98615</c:v>
                </c:pt>
                <c:pt idx="21">
                  <c:v>108849</c:v>
                </c:pt>
                <c:pt idx="22">
                  <c:v>110864</c:v>
                </c:pt>
                <c:pt idx="23">
                  <c:v>105234</c:v>
                </c:pt>
                <c:pt idx="24">
                  <c:v>117012</c:v>
                </c:pt>
                <c:pt idx="25">
                  <c:v>109043</c:v>
                </c:pt>
                <c:pt idx="26">
                  <c:v>107192</c:v>
                </c:pt>
                <c:pt idx="27">
                  <c:v>108341</c:v>
                </c:pt>
                <c:pt idx="28">
                  <c:v>117389</c:v>
                </c:pt>
                <c:pt idx="29">
                  <c:v>120917</c:v>
                </c:pt>
                <c:pt idx="30">
                  <c:v>125346</c:v>
                </c:pt>
                <c:pt idx="31">
                  <c:v>116176</c:v>
                </c:pt>
                <c:pt idx="32">
                  <c:v>133926</c:v>
                </c:pt>
                <c:pt idx="33">
                  <c:v>139443</c:v>
                </c:pt>
                <c:pt idx="34">
                  <c:v>156703</c:v>
                </c:pt>
                <c:pt idx="35">
                  <c:v>159632</c:v>
                </c:pt>
                <c:pt idx="36">
                  <c:v>146177</c:v>
                </c:pt>
                <c:pt idx="37">
                  <c:v>175736</c:v>
                </c:pt>
                <c:pt idx="38">
                  <c:v>172711</c:v>
                </c:pt>
                <c:pt idx="39">
                  <c:v>185212</c:v>
                </c:pt>
                <c:pt idx="40">
                  <c:v>190450</c:v>
                </c:pt>
                <c:pt idx="41">
                  <c:v>198232</c:v>
                </c:pt>
                <c:pt idx="42">
                  <c:v>202477</c:v>
                </c:pt>
                <c:pt idx="43">
                  <c:v>210712</c:v>
                </c:pt>
                <c:pt idx="44">
                  <c:v>223636</c:v>
                </c:pt>
                <c:pt idx="45">
                  <c:v>246433</c:v>
                </c:pt>
                <c:pt idx="46">
                  <c:v>259569</c:v>
                </c:pt>
                <c:pt idx="47">
                  <c:v>265261</c:v>
                </c:pt>
                <c:pt idx="48">
                  <c:v>252978.185</c:v>
                </c:pt>
                <c:pt idx="49">
                  <c:v>237129.65599999999</c:v>
                </c:pt>
                <c:pt idx="50">
                  <c:v>245823</c:v>
                </c:pt>
                <c:pt idx="51">
                  <c:v>254254</c:v>
                </c:pt>
                <c:pt idx="52">
                  <c:v>262303</c:v>
                </c:pt>
                <c:pt idx="53">
                  <c:v>264682</c:v>
                </c:pt>
                <c:pt idx="54">
                  <c:v>270918</c:v>
                </c:pt>
                <c:pt idx="55">
                  <c:v>268546</c:v>
                </c:pt>
                <c:pt idx="56">
                  <c:v>265741</c:v>
                </c:pt>
                <c:pt idx="57">
                  <c:v>270340</c:v>
                </c:pt>
                <c:pt idx="58">
                  <c:v>272327</c:v>
                </c:pt>
                <c:pt idx="59">
                  <c:v>278801</c:v>
                </c:pt>
                <c:pt idx="60">
                  <c:v>287264</c:v>
                </c:pt>
              </c:numCache>
            </c:numRef>
          </c:val>
          <c:smooth val="0"/>
          <c:extLst>
            <c:ext xmlns:c16="http://schemas.microsoft.com/office/drawing/2014/chart" uri="{C3380CC4-5D6E-409C-BE32-E72D297353CC}">
              <c16:uniqueId val="{00000002-F1B0-4FE6-8F66-55BAA288DA3F}"/>
            </c:ext>
          </c:extLst>
        </c:ser>
        <c:ser>
          <c:idx val="3"/>
          <c:order val="3"/>
          <c:tx>
            <c:v>Total</c:v>
          </c:tx>
          <c:spPr>
            <a:ln w="28575" cap="rnd">
              <a:solidFill>
                <a:schemeClr val="accent4"/>
              </a:solidFill>
              <a:round/>
            </a:ln>
            <a:effectLst/>
          </c:spPr>
          <c:marker>
            <c:symbol val="none"/>
          </c:marker>
          <c:cat>
            <c:numRef>
              <c:f>'Table P8'!$A$5:$A$65</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P8'!$G$5:$G$65</c:f>
              <c:numCache>
                <c:formatCode>#,##0</c:formatCode>
                <c:ptCount val="61"/>
                <c:pt idx="0">
                  <c:v>342770</c:v>
                </c:pt>
                <c:pt idx="1">
                  <c:v>364323</c:v>
                </c:pt>
                <c:pt idx="2">
                  <c:v>349421</c:v>
                </c:pt>
                <c:pt idx="3">
                  <c:v>351814</c:v>
                </c:pt>
                <c:pt idx="4">
                  <c:v>354707</c:v>
                </c:pt>
                <c:pt idx="5">
                  <c:v>372362</c:v>
                </c:pt>
                <c:pt idx="6">
                  <c:v>357428</c:v>
                </c:pt>
                <c:pt idx="7">
                  <c:v>388928</c:v>
                </c:pt>
                <c:pt idx="8">
                  <c:v>411824</c:v>
                </c:pt>
                <c:pt idx="9">
                  <c:v>424798</c:v>
                </c:pt>
                <c:pt idx="10">
                  <c:v>454686</c:v>
                </c:pt>
                <c:pt idx="11">
                  <c:v>471056</c:v>
                </c:pt>
                <c:pt idx="12">
                  <c:v>510180</c:v>
                </c:pt>
                <c:pt idx="13">
                  <c:v>549821</c:v>
                </c:pt>
                <c:pt idx="14">
                  <c:v>521253</c:v>
                </c:pt>
                <c:pt idx="15">
                  <c:v>527389</c:v>
                </c:pt>
                <c:pt idx="16">
                  <c:v>587289</c:v>
                </c:pt>
                <c:pt idx="17">
                  <c:v>568117</c:v>
                </c:pt>
                <c:pt idx="18">
                  <c:v>654825</c:v>
                </c:pt>
                <c:pt idx="19">
                  <c:v>596698</c:v>
                </c:pt>
                <c:pt idx="20">
                  <c:v>560576</c:v>
                </c:pt>
                <c:pt idx="21">
                  <c:v>581334</c:v>
                </c:pt>
                <c:pt idx="22">
                  <c:v>562107</c:v>
                </c:pt>
                <c:pt idx="23">
                  <c:v>561953</c:v>
                </c:pt>
                <c:pt idx="24">
                  <c:v>568164</c:v>
                </c:pt>
                <c:pt idx="25">
                  <c:v>550647</c:v>
                </c:pt>
                <c:pt idx="26">
                  <c:v>547584</c:v>
                </c:pt>
                <c:pt idx="27">
                  <c:v>549201</c:v>
                </c:pt>
                <c:pt idx="28">
                  <c:v>563225</c:v>
                </c:pt>
                <c:pt idx="29">
                  <c:v>564937</c:v>
                </c:pt>
                <c:pt idx="30">
                  <c:v>572710</c:v>
                </c:pt>
                <c:pt idx="31">
                  <c:v>562437</c:v>
                </c:pt>
                <c:pt idx="32">
                  <c:v>598989</c:v>
                </c:pt>
                <c:pt idx="33">
                  <c:v>610803</c:v>
                </c:pt>
                <c:pt idx="34">
                  <c:v>633679</c:v>
                </c:pt>
                <c:pt idx="35">
                  <c:v>641024</c:v>
                </c:pt>
                <c:pt idx="36">
                  <c:v>648677</c:v>
                </c:pt>
                <c:pt idx="37">
                  <c:v>665212</c:v>
                </c:pt>
                <c:pt idx="38">
                  <c:v>668942</c:v>
                </c:pt>
                <c:pt idx="39">
                  <c:v>692452</c:v>
                </c:pt>
                <c:pt idx="40">
                  <c:v>686527</c:v>
                </c:pt>
                <c:pt idx="41">
                  <c:v>697840</c:v>
                </c:pt>
                <c:pt idx="42">
                  <c:v>711655</c:v>
                </c:pt>
                <c:pt idx="43">
                  <c:v>720323</c:v>
                </c:pt>
                <c:pt idx="44">
                  <c:v>729780</c:v>
                </c:pt>
                <c:pt idx="45">
                  <c:v>740379</c:v>
                </c:pt>
                <c:pt idx="46">
                  <c:v>757912</c:v>
                </c:pt>
                <c:pt idx="47">
                  <c:v>766443</c:v>
                </c:pt>
                <c:pt idx="48">
                  <c:v>737195.18500000006</c:v>
                </c:pt>
                <c:pt idx="49">
                  <c:v>733625.65599999996</c:v>
                </c:pt>
                <c:pt idx="50">
                  <c:v>746558</c:v>
                </c:pt>
                <c:pt idx="51">
                  <c:v>749076</c:v>
                </c:pt>
                <c:pt idx="52">
                  <c:v>768461</c:v>
                </c:pt>
                <c:pt idx="53">
                  <c:v>775978</c:v>
                </c:pt>
                <c:pt idx="54">
                  <c:v>800507</c:v>
                </c:pt>
                <c:pt idx="55">
                  <c:v>808528</c:v>
                </c:pt>
                <c:pt idx="56">
                  <c:v>819021</c:v>
                </c:pt>
                <c:pt idx="57">
                  <c:v>821998</c:v>
                </c:pt>
                <c:pt idx="58">
                  <c:v>823159</c:v>
                </c:pt>
                <c:pt idx="59">
                  <c:v>834755</c:v>
                </c:pt>
                <c:pt idx="60">
                  <c:v>813039</c:v>
                </c:pt>
              </c:numCache>
            </c:numRef>
          </c:val>
          <c:smooth val="0"/>
          <c:extLst>
            <c:ext xmlns:c16="http://schemas.microsoft.com/office/drawing/2014/chart" uri="{C3380CC4-5D6E-409C-BE32-E72D297353CC}">
              <c16:uniqueId val="{00000003-F1B0-4FE6-8F66-55BAA288DA3F}"/>
            </c:ext>
          </c:extLst>
        </c:ser>
        <c:dLbls>
          <c:showLegendKey val="0"/>
          <c:showVal val="0"/>
          <c:showCatName val="0"/>
          <c:showSerName val="0"/>
          <c:showPercent val="0"/>
          <c:showBubbleSize val="0"/>
        </c:dLbls>
        <c:smooth val="0"/>
        <c:axId val="576524160"/>
        <c:axId val="576520552"/>
      </c:lineChart>
      <c:catAx>
        <c:axId val="5765241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520552"/>
        <c:crosses val="autoZero"/>
        <c:auto val="1"/>
        <c:lblAlgn val="ctr"/>
        <c:lblOffset val="100"/>
        <c:noMultiLvlLbl val="0"/>
      </c:catAx>
      <c:valAx>
        <c:axId val="576520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 of gallons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524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All petroleum products total consumption per capita; 1960-2018 (barrels)</a:t>
            </a:r>
          </a:p>
        </c:rich>
      </c:tx>
      <c:layout>
        <c:manualLayout>
          <c:xMode val="edge"/>
          <c:yMode val="edge"/>
          <c:x val="0.13121553811529568"/>
          <c:y val="3.39318006247695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Montana</c:v>
          </c:tx>
          <c:spPr>
            <a:ln w="28575" cap="rnd">
              <a:solidFill>
                <a:schemeClr val="accent1"/>
              </a:solidFill>
              <a:round/>
            </a:ln>
            <a:effectLst/>
          </c:spPr>
          <c:marker>
            <c:symbol val="none"/>
          </c:marker>
          <c:cat>
            <c:numRef>
              <c:f>'[1]Barrels per Capita'!$B$3:$BH$3</c:f>
              <c:numCache>
                <c:formatCode>General</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numCache>
            </c:numRef>
          </c:cat>
          <c:val>
            <c:numRef>
              <c:f>'[1]Barrels per Capita'!$B$30:$BH$30</c:f>
              <c:numCache>
                <c:formatCode>General</c:formatCode>
                <c:ptCount val="59"/>
                <c:pt idx="0">
                  <c:v>28.2</c:v>
                </c:pt>
                <c:pt idx="1">
                  <c:v>30</c:v>
                </c:pt>
                <c:pt idx="2">
                  <c:v>30.5</c:v>
                </c:pt>
                <c:pt idx="3">
                  <c:v>30.5</c:v>
                </c:pt>
                <c:pt idx="4">
                  <c:v>30.9</c:v>
                </c:pt>
                <c:pt idx="5">
                  <c:v>28.1</c:v>
                </c:pt>
                <c:pt idx="6">
                  <c:v>30</c:v>
                </c:pt>
                <c:pt idx="7">
                  <c:v>28.8</c:v>
                </c:pt>
                <c:pt idx="8">
                  <c:v>32</c:v>
                </c:pt>
                <c:pt idx="9">
                  <c:v>33.5</c:v>
                </c:pt>
                <c:pt idx="10">
                  <c:v>32.5</c:v>
                </c:pt>
                <c:pt idx="11">
                  <c:v>33.700000000000003</c:v>
                </c:pt>
                <c:pt idx="12">
                  <c:v>36.6</c:v>
                </c:pt>
                <c:pt idx="13">
                  <c:v>38.6</c:v>
                </c:pt>
                <c:pt idx="14">
                  <c:v>38.5</c:v>
                </c:pt>
                <c:pt idx="15">
                  <c:v>37</c:v>
                </c:pt>
                <c:pt idx="16">
                  <c:v>39.4</c:v>
                </c:pt>
                <c:pt idx="17">
                  <c:v>38</c:v>
                </c:pt>
                <c:pt idx="18">
                  <c:v>39.6</c:v>
                </c:pt>
                <c:pt idx="19">
                  <c:v>41.7</c:v>
                </c:pt>
                <c:pt idx="20">
                  <c:v>37.1</c:v>
                </c:pt>
                <c:pt idx="21">
                  <c:v>32.299999999999997</c:v>
                </c:pt>
                <c:pt idx="22">
                  <c:v>29.3</c:v>
                </c:pt>
                <c:pt idx="23">
                  <c:v>32.700000000000003</c:v>
                </c:pt>
                <c:pt idx="24">
                  <c:v>30.8</c:v>
                </c:pt>
                <c:pt idx="25">
                  <c:v>33.200000000000003</c:v>
                </c:pt>
                <c:pt idx="26">
                  <c:v>29.5</c:v>
                </c:pt>
                <c:pt idx="27">
                  <c:v>30</c:v>
                </c:pt>
                <c:pt idx="28">
                  <c:v>30.6</c:v>
                </c:pt>
                <c:pt idx="29">
                  <c:v>32.4</c:v>
                </c:pt>
                <c:pt idx="30">
                  <c:v>32.200000000000003</c:v>
                </c:pt>
                <c:pt idx="31">
                  <c:v>30</c:v>
                </c:pt>
                <c:pt idx="32">
                  <c:v>30.5</c:v>
                </c:pt>
                <c:pt idx="33">
                  <c:v>32.299999999999997</c:v>
                </c:pt>
                <c:pt idx="34">
                  <c:v>31</c:v>
                </c:pt>
                <c:pt idx="35">
                  <c:v>32</c:v>
                </c:pt>
                <c:pt idx="36">
                  <c:v>33.9</c:v>
                </c:pt>
                <c:pt idx="37">
                  <c:v>32.1</c:v>
                </c:pt>
                <c:pt idx="38">
                  <c:v>31.7</c:v>
                </c:pt>
                <c:pt idx="39">
                  <c:v>34.1</c:v>
                </c:pt>
                <c:pt idx="40">
                  <c:v>32.799999999999997</c:v>
                </c:pt>
                <c:pt idx="41">
                  <c:v>31.3</c:v>
                </c:pt>
                <c:pt idx="42">
                  <c:v>32.1</c:v>
                </c:pt>
                <c:pt idx="43">
                  <c:v>31.4</c:v>
                </c:pt>
                <c:pt idx="44">
                  <c:v>34.6</c:v>
                </c:pt>
                <c:pt idx="45">
                  <c:v>35.6</c:v>
                </c:pt>
                <c:pt idx="46">
                  <c:v>37.200000000000003</c:v>
                </c:pt>
                <c:pt idx="47">
                  <c:v>39.5</c:v>
                </c:pt>
                <c:pt idx="48">
                  <c:v>36.700000000000003</c:v>
                </c:pt>
                <c:pt idx="49">
                  <c:v>34.5</c:v>
                </c:pt>
                <c:pt idx="50">
                  <c:v>32.1</c:v>
                </c:pt>
                <c:pt idx="51">
                  <c:v>33.200000000000003</c:v>
                </c:pt>
                <c:pt idx="52">
                  <c:v>32.1</c:v>
                </c:pt>
                <c:pt idx="53">
                  <c:v>32.1</c:v>
                </c:pt>
                <c:pt idx="54">
                  <c:v>31.3</c:v>
                </c:pt>
                <c:pt idx="55">
                  <c:v>30.7</c:v>
                </c:pt>
                <c:pt idx="56">
                  <c:v>30.5</c:v>
                </c:pt>
                <c:pt idx="57">
                  <c:v>31</c:v>
                </c:pt>
                <c:pt idx="58">
                  <c:v>30.8</c:v>
                </c:pt>
              </c:numCache>
            </c:numRef>
          </c:val>
          <c:smooth val="0"/>
          <c:extLst>
            <c:ext xmlns:c16="http://schemas.microsoft.com/office/drawing/2014/chart" uri="{C3380CC4-5D6E-409C-BE32-E72D297353CC}">
              <c16:uniqueId val="{00000000-89D8-4394-9064-47D009230E1F}"/>
            </c:ext>
          </c:extLst>
        </c:ser>
        <c:ser>
          <c:idx val="1"/>
          <c:order val="1"/>
          <c:tx>
            <c:v>U.S.</c:v>
          </c:tx>
          <c:spPr>
            <a:ln w="28575" cap="rnd">
              <a:solidFill>
                <a:schemeClr val="accent2"/>
              </a:solidFill>
              <a:round/>
            </a:ln>
            <a:effectLst/>
          </c:spPr>
          <c:marker>
            <c:symbol val="none"/>
          </c:marker>
          <c:val>
            <c:numRef>
              <c:f>'[1]Barrels per Capita'!$B$55:$BH$55</c:f>
              <c:numCache>
                <c:formatCode>General</c:formatCode>
                <c:ptCount val="59"/>
                <c:pt idx="0">
                  <c:v>19.8</c:v>
                </c:pt>
                <c:pt idx="1">
                  <c:v>19.8</c:v>
                </c:pt>
                <c:pt idx="2">
                  <c:v>20.3</c:v>
                </c:pt>
                <c:pt idx="3">
                  <c:v>20.7</c:v>
                </c:pt>
                <c:pt idx="4">
                  <c:v>21</c:v>
                </c:pt>
                <c:pt idx="5">
                  <c:v>21.6</c:v>
                </c:pt>
                <c:pt idx="6">
                  <c:v>22.4</c:v>
                </c:pt>
                <c:pt idx="7">
                  <c:v>23.1</c:v>
                </c:pt>
                <c:pt idx="8">
                  <c:v>24.4</c:v>
                </c:pt>
                <c:pt idx="9">
                  <c:v>25.5</c:v>
                </c:pt>
                <c:pt idx="10">
                  <c:v>26.2</c:v>
                </c:pt>
                <c:pt idx="11">
                  <c:v>26.7</c:v>
                </c:pt>
                <c:pt idx="12">
                  <c:v>28.5</c:v>
                </c:pt>
                <c:pt idx="13">
                  <c:v>29.8</c:v>
                </c:pt>
                <c:pt idx="14">
                  <c:v>28.4</c:v>
                </c:pt>
                <c:pt idx="15">
                  <c:v>27.6</c:v>
                </c:pt>
                <c:pt idx="16">
                  <c:v>29.3</c:v>
                </c:pt>
                <c:pt idx="17">
                  <c:v>30.5</c:v>
                </c:pt>
                <c:pt idx="18">
                  <c:v>30.9</c:v>
                </c:pt>
                <c:pt idx="19">
                  <c:v>30</c:v>
                </c:pt>
                <c:pt idx="20">
                  <c:v>27.5</c:v>
                </c:pt>
                <c:pt idx="21">
                  <c:v>25.5</c:v>
                </c:pt>
                <c:pt idx="22">
                  <c:v>24.1</c:v>
                </c:pt>
                <c:pt idx="23">
                  <c:v>23.8</c:v>
                </c:pt>
                <c:pt idx="24">
                  <c:v>24.4</c:v>
                </c:pt>
                <c:pt idx="25">
                  <c:v>24.1</c:v>
                </c:pt>
                <c:pt idx="26">
                  <c:v>24.7</c:v>
                </c:pt>
                <c:pt idx="27">
                  <c:v>25.1</c:v>
                </c:pt>
                <c:pt idx="28">
                  <c:v>25.9</c:v>
                </c:pt>
                <c:pt idx="29">
                  <c:v>25.6</c:v>
                </c:pt>
                <c:pt idx="30">
                  <c:v>24.8</c:v>
                </c:pt>
                <c:pt idx="31">
                  <c:v>24.1</c:v>
                </c:pt>
                <c:pt idx="32">
                  <c:v>24.3</c:v>
                </c:pt>
                <c:pt idx="33">
                  <c:v>24.2</c:v>
                </c:pt>
                <c:pt idx="34">
                  <c:v>24.6</c:v>
                </c:pt>
                <c:pt idx="35">
                  <c:v>24.3</c:v>
                </c:pt>
                <c:pt idx="36">
                  <c:v>24.9</c:v>
                </c:pt>
                <c:pt idx="37">
                  <c:v>24.9</c:v>
                </c:pt>
                <c:pt idx="38">
                  <c:v>25</c:v>
                </c:pt>
                <c:pt idx="39">
                  <c:v>25.5</c:v>
                </c:pt>
                <c:pt idx="40">
                  <c:v>25.6</c:v>
                </c:pt>
                <c:pt idx="41">
                  <c:v>25.2</c:v>
                </c:pt>
                <c:pt idx="42">
                  <c:v>25.1</c:v>
                </c:pt>
                <c:pt idx="43">
                  <c:v>25.2</c:v>
                </c:pt>
                <c:pt idx="44">
                  <c:v>25.9</c:v>
                </c:pt>
                <c:pt idx="45">
                  <c:v>25.7</c:v>
                </c:pt>
                <c:pt idx="46">
                  <c:v>25.3</c:v>
                </c:pt>
                <c:pt idx="47">
                  <c:v>25.1</c:v>
                </c:pt>
                <c:pt idx="48">
                  <c:v>23.5</c:v>
                </c:pt>
                <c:pt idx="49">
                  <c:v>22.3</c:v>
                </c:pt>
                <c:pt idx="50">
                  <c:v>22.6</c:v>
                </c:pt>
                <c:pt idx="51">
                  <c:v>22.1</c:v>
                </c:pt>
                <c:pt idx="52">
                  <c:v>21.6</c:v>
                </c:pt>
                <c:pt idx="53">
                  <c:v>21.9</c:v>
                </c:pt>
                <c:pt idx="54">
                  <c:v>21.9</c:v>
                </c:pt>
                <c:pt idx="55">
                  <c:v>22.2</c:v>
                </c:pt>
                <c:pt idx="56">
                  <c:v>22.3</c:v>
                </c:pt>
                <c:pt idx="57">
                  <c:v>22.4</c:v>
                </c:pt>
                <c:pt idx="58">
                  <c:v>22.9</c:v>
                </c:pt>
              </c:numCache>
            </c:numRef>
          </c:val>
          <c:smooth val="0"/>
          <c:extLst>
            <c:ext xmlns:c16="http://schemas.microsoft.com/office/drawing/2014/chart" uri="{C3380CC4-5D6E-409C-BE32-E72D297353CC}">
              <c16:uniqueId val="{00000001-89D8-4394-9064-47D009230E1F}"/>
            </c:ext>
          </c:extLst>
        </c:ser>
        <c:dLbls>
          <c:showLegendKey val="0"/>
          <c:showVal val="0"/>
          <c:showCatName val="0"/>
          <c:showSerName val="0"/>
          <c:showPercent val="0"/>
          <c:showBubbleSize val="0"/>
        </c:dLbls>
        <c:smooth val="0"/>
        <c:axId val="457413976"/>
        <c:axId val="457410696"/>
      </c:lineChart>
      <c:catAx>
        <c:axId val="457413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7410696"/>
        <c:crosses val="autoZero"/>
        <c:auto val="1"/>
        <c:lblAlgn val="ctr"/>
        <c:lblOffset val="100"/>
        <c:noMultiLvlLbl val="0"/>
      </c:catAx>
      <c:valAx>
        <c:axId val="457410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74139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Average Gasoline Prices,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0"/>
          <c:tx>
            <c:v>10 Year High (2012)</c:v>
          </c:tx>
          <c:spPr>
            <a:ln w="28575" cap="rnd">
              <a:solidFill>
                <a:schemeClr val="accent6"/>
              </a:solidFill>
              <a:round/>
            </a:ln>
            <a:effectLst/>
          </c:spPr>
          <c:marker>
            <c:symbol val="none"/>
          </c:marker>
          <c:val>
            <c:numRef>
              <c:f>'Table P10'!$B$26:$M$26</c:f>
              <c:numCache>
                <c:formatCode>0.000</c:formatCode>
                <c:ptCount val="12"/>
                <c:pt idx="1">
                  <c:v>3.1680000000000001</c:v>
                </c:pt>
                <c:pt idx="2">
                  <c:v>3.4929999999999999</c:v>
                </c:pt>
                <c:pt idx="3">
                  <c:v>3.754</c:v>
                </c:pt>
                <c:pt idx="4">
                  <c:v>3.7719999999999998</c:v>
                </c:pt>
                <c:pt idx="5">
                  <c:v>3.6960000000000002</c:v>
                </c:pt>
                <c:pt idx="6">
                  <c:v>3.4780000000000002</c:v>
                </c:pt>
                <c:pt idx="7">
                  <c:v>3.5619999999999998</c:v>
                </c:pt>
                <c:pt idx="8">
                  <c:v>3.7639999999999998</c:v>
                </c:pt>
                <c:pt idx="9">
                  <c:v>3.7610000000000001</c:v>
                </c:pt>
                <c:pt idx="10">
                  <c:v>3.4990000000000001</c:v>
                </c:pt>
                <c:pt idx="11">
                  <c:v>3.2480000000000002</c:v>
                </c:pt>
              </c:numCache>
            </c:numRef>
          </c:val>
          <c:smooth val="0"/>
          <c:extLst>
            <c:ext xmlns:c16="http://schemas.microsoft.com/office/drawing/2014/chart" uri="{C3380CC4-5D6E-409C-BE32-E72D297353CC}">
              <c16:uniqueId val="{00000006-ECC4-47ED-B70E-22111AA16C66}"/>
            </c:ext>
          </c:extLst>
        </c:ser>
        <c:ser>
          <c:idx val="0"/>
          <c:order val="1"/>
          <c:tx>
            <c:v>10 Year Low (2016)</c:v>
          </c:tx>
          <c:spPr>
            <a:ln w="28575" cap="rnd">
              <a:solidFill>
                <a:schemeClr val="accent1"/>
              </a:solidFill>
              <a:round/>
            </a:ln>
            <a:effectLst/>
          </c:spPr>
          <c:marker>
            <c:symbol val="none"/>
          </c:marker>
          <c:val>
            <c:numRef>
              <c:f>'Table P10'!$B$30:$M$30</c:f>
              <c:numCache>
                <c:formatCode>0.000</c:formatCode>
                <c:ptCount val="12"/>
                <c:pt idx="0">
                  <c:v>1.9192799999999999</c:v>
                </c:pt>
                <c:pt idx="1">
                  <c:v>1.7577083333333332</c:v>
                </c:pt>
                <c:pt idx="2">
                  <c:v>1.8777307692307692</c:v>
                </c:pt>
                <c:pt idx="3">
                  <c:v>2.0254399999999997</c:v>
                </c:pt>
                <c:pt idx="4">
                  <c:v>2.1889615384615384</c:v>
                </c:pt>
                <c:pt idx="5">
                  <c:v>2.3232000000000004</c:v>
                </c:pt>
                <c:pt idx="6">
                  <c:v>2.3400909090909092</c:v>
                </c:pt>
                <c:pt idx="7">
                  <c:v>2.314884615384615</c:v>
                </c:pt>
                <c:pt idx="8">
                  <c:v>2.3551599999999997</c:v>
                </c:pt>
                <c:pt idx="9">
                  <c:v>2.3752800000000001</c:v>
                </c:pt>
                <c:pt idx="10">
                  <c:v>2.2892400000000008</c:v>
                </c:pt>
                <c:pt idx="11">
                  <c:v>2.1962962962962966</c:v>
                </c:pt>
              </c:numCache>
            </c:numRef>
          </c:val>
          <c:smooth val="0"/>
          <c:extLst>
            <c:ext xmlns:c16="http://schemas.microsoft.com/office/drawing/2014/chart" uri="{C3380CC4-5D6E-409C-BE32-E72D297353CC}">
              <c16:uniqueId val="{00000007-ECC4-47ED-B70E-22111AA16C66}"/>
            </c:ext>
          </c:extLst>
        </c:ser>
        <c:ser>
          <c:idx val="2"/>
          <c:order val="2"/>
          <c:tx>
            <c:v>10 Year Average ('11-'20)</c:v>
          </c:tx>
          <c:spPr>
            <a:ln w="28575" cap="rnd">
              <a:solidFill>
                <a:sysClr val="windowText" lastClr="000000"/>
              </a:solidFill>
              <a:prstDash val="lgDash"/>
              <a:round/>
            </a:ln>
            <a:effectLst/>
          </c:spPr>
          <c:marker>
            <c:symbol val="none"/>
          </c:marker>
          <c:cat>
            <c:strRef>
              <c:f>'Table P10'!$B$3:$M$3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'Table P10'!$B$38:$M$38</c:f>
              <c:numCache>
                <c:formatCode>0.000</c:formatCode>
                <c:ptCount val="12"/>
                <c:pt idx="0">
                  <c:v>2.4507565811965812</c:v>
                </c:pt>
                <c:pt idx="1">
                  <c:v>2.5165490942028983</c:v>
                </c:pt>
                <c:pt idx="2">
                  <c:v>2.6520629698996649</c:v>
                </c:pt>
                <c:pt idx="3">
                  <c:v>2.7140621538461533</c:v>
                </c:pt>
                <c:pt idx="4">
                  <c:v>2.8071451923076927</c:v>
                </c:pt>
                <c:pt idx="5">
                  <c:v>3.10263869371735</c:v>
                </c:pt>
                <c:pt idx="6">
                  <c:v>3.1086420437270239</c:v>
                </c:pt>
                <c:pt idx="7">
                  <c:v>3.0588972286972291</c:v>
                </c:pt>
                <c:pt idx="8">
                  <c:v>3.0685763636363634</c:v>
                </c:pt>
                <c:pt idx="9">
                  <c:v>3.0370647630147629</c:v>
                </c:pt>
                <c:pt idx="10">
                  <c:v>2.9055378534508969</c:v>
                </c:pt>
                <c:pt idx="11">
                  <c:v>2.7070804477326216</c:v>
                </c:pt>
              </c:numCache>
            </c:numRef>
          </c:val>
          <c:smooth val="0"/>
          <c:extLst>
            <c:ext xmlns:c16="http://schemas.microsoft.com/office/drawing/2014/chart" uri="{C3380CC4-5D6E-409C-BE32-E72D297353CC}">
              <c16:uniqueId val="{00000002-ECC4-47ED-B70E-22111AA16C66}"/>
            </c:ext>
          </c:extLst>
        </c:ser>
        <c:dLbls>
          <c:showLegendKey val="0"/>
          <c:showVal val="0"/>
          <c:showCatName val="0"/>
          <c:showSerName val="0"/>
          <c:showPercent val="0"/>
          <c:showBubbleSize val="0"/>
        </c:dLbls>
        <c:smooth val="0"/>
        <c:axId val="581866000"/>
        <c:axId val="581866984"/>
      </c:lineChart>
      <c:catAx>
        <c:axId val="58186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984"/>
        <c:crosses val="autoZero"/>
        <c:auto val="1"/>
        <c:lblAlgn val="ctr"/>
        <c:lblOffset val="100"/>
        <c:noMultiLvlLbl val="0"/>
      </c:catAx>
      <c:valAx>
        <c:axId val="581866984"/>
        <c:scaling>
          <c:orientation val="minMax"/>
          <c:min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a:t>
                </a:r>
                <a:r>
                  <a:rPr lang="en-US" baseline="0"/>
                  <a:t> per gallon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Average Gasoline Prices, by Month-2012 to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091014358499306"/>
          <c:y val="0.12778639104220499"/>
          <c:w val="0.70231595527713442"/>
          <c:h val="0.79960935115668696"/>
        </c:manualLayout>
      </c:layout>
      <c:lineChart>
        <c:grouping val="standard"/>
        <c:varyColors val="0"/>
        <c:ser>
          <c:idx val="0"/>
          <c:order val="0"/>
          <c:tx>
            <c:v>Monthly Gas Prices</c:v>
          </c:tx>
          <c:spPr>
            <a:ln w="28575" cap="rnd">
              <a:solidFill>
                <a:schemeClr val="accent1"/>
              </a:solidFill>
              <a:round/>
            </a:ln>
            <a:effectLst/>
          </c:spPr>
          <c:marker>
            <c:symbol val="none"/>
          </c:marker>
          <c:cat>
            <c:numRef>
              <c:f>'Table P10'!$A$208:$A$335</c:f>
              <c:numCache>
                <c:formatCode>General</c:formatCode>
                <c:ptCount val="128"/>
                <c:pt idx="4">
                  <c:v>2012</c:v>
                </c:pt>
                <c:pt idx="16">
                  <c:v>2013</c:v>
                </c:pt>
                <c:pt idx="28">
                  <c:v>2014</c:v>
                </c:pt>
                <c:pt idx="40">
                  <c:v>2015</c:v>
                </c:pt>
                <c:pt idx="52">
                  <c:v>2016</c:v>
                </c:pt>
                <c:pt idx="64">
                  <c:v>2017</c:v>
                </c:pt>
                <c:pt idx="76">
                  <c:v>2018</c:v>
                </c:pt>
                <c:pt idx="88">
                  <c:v>2019</c:v>
                </c:pt>
                <c:pt idx="100">
                  <c:v>2020</c:v>
                </c:pt>
                <c:pt idx="112">
                  <c:v>2021</c:v>
                </c:pt>
                <c:pt idx="125">
                  <c:v>2022</c:v>
                </c:pt>
              </c:numCache>
            </c:numRef>
          </c:cat>
          <c:val>
            <c:numRef>
              <c:f>'Table P10'!$B$208:$B$335</c:f>
              <c:numCache>
                <c:formatCode>0.000</c:formatCode>
                <c:ptCount val="128"/>
                <c:pt idx="0">
                  <c:v>3.1680000000000001</c:v>
                </c:pt>
                <c:pt idx="1">
                  <c:v>3.4929999999999999</c:v>
                </c:pt>
                <c:pt idx="2">
                  <c:v>3.754</c:v>
                </c:pt>
                <c:pt idx="3">
                  <c:v>3.7719999999999998</c:v>
                </c:pt>
                <c:pt idx="4">
                  <c:v>3.6960000000000002</c:v>
                </c:pt>
                <c:pt idx="5">
                  <c:v>3.4780000000000002</c:v>
                </c:pt>
                <c:pt idx="6">
                  <c:v>3.5619999999999998</c:v>
                </c:pt>
                <c:pt idx="7">
                  <c:v>3.7639999999999998</c:v>
                </c:pt>
                <c:pt idx="8">
                  <c:v>3.7610000000000001</c:v>
                </c:pt>
                <c:pt idx="9">
                  <c:v>3.4990000000000001</c:v>
                </c:pt>
                <c:pt idx="10">
                  <c:v>3.2480000000000002</c:v>
                </c:pt>
                <c:pt idx="11">
                  <c:v>3.0249999999999999</c:v>
                </c:pt>
                <c:pt idx="12">
                  <c:v>3.1619999999999999</c:v>
                </c:pt>
                <c:pt idx="13">
                  <c:v>3.351</c:v>
                </c:pt>
                <c:pt idx="14">
                  <c:v>3.3620000000000001</c:v>
                </c:pt>
                <c:pt idx="15">
                  <c:v>3.516</c:v>
                </c:pt>
                <c:pt idx="16">
                  <c:v>3.6309999999999998</c:v>
                </c:pt>
                <c:pt idx="17">
                  <c:v>3.6509999999999998</c:v>
                </c:pt>
                <c:pt idx="18">
                  <c:v>3.718</c:v>
                </c:pt>
                <c:pt idx="19">
                  <c:v>3.6739999999999999</c:v>
                </c:pt>
                <c:pt idx="20">
                  <c:v>3.4750000000000001</c:v>
                </c:pt>
                <c:pt idx="21">
                  <c:v>3.0939999999999999</c:v>
                </c:pt>
                <c:pt idx="22">
                  <c:v>3.0259999999999998</c:v>
                </c:pt>
                <c:pt idx="23">
                  <c:v>3.016</c:v>
                </c:pt>
                <c:pt idx="24">
                  <c:v>3.0670000000000002</c:v>
                </c:pt>
                <c:pt idx="25">
                  <c:v>3.2410000000000001</c:v>
                </c:pt>
                <c:pt idx="26">
                  <c:v>3.3340000000000001</c:v>
                </c:pt>
                <c:pt idx="27">
                  <c:v>3.41</c:v>
                </c:pt>
                <c:pt idx="28">
                  <c:v>3.5341818181818185</c:v>
                </c:pt>
                <c:pt idx="29">
                  <c:v>3.625</c:v>
                </c:pt>
                <c:pt idx="30">
                  <c:v>3.6135333333333333</c:v>
                </c:pt>
                <c:pt idx="31">
                  <c:v>3.5743749999999999</c:v>
                </c:pt>
                <c:pt idx="32">
                  <c:v>3.3402499999999997</c:v>
                </c:pt>
                <c:pt idx="33">
                  <c:v>3.0155200000000004</c:v>
                </c:pt>
                <c:pt idx="34">
                  <c:v>2.5776538461538463</c:v>
                </c:pt>
                <c:pt idx="35">
                  <c:v>2.0550000000000002</c:v>
                </c:pt>
                <c:pt idx="36">
                  <c:v>1.9742608695652175</c:v>
                </c:pt>
                <c:pt idx="37">
                  <c:v>2.2152173913043485</c:v>
                </c:pt>
                <c:pt idx="38">
                  <c:v>2.3162000000000003</c:v>
                </c:pt>
                <c:pt idx="39">
                  <c:v>2.4786249999999996</c:v>
                </c:pt>
                <c:pt idx="40">
                  <c:v>2.7300434782608698</c:v>
                </c:pt>
                <c:pt idx="41">
                  <c:v>2.8219999999999996</c:v>
                </c:pt>
                <c:pt idx="42">
                  <c:v>2.7831923076923077</c:v>
                </c:pt>
                <c:pt idx="43">
                  <c:v>2.6076800000000002</c:v>
                </c:pt>
                <c:pt idx="44">
                  <c:v>2.4368846153846153</c:v>
                </c:pt>
                <c:pt idx="45">
                  <c:v>2.3333076923076925</c:v>
                </c:pt>
                <c:pt idx="46">
                  <c:v>2.1394347826086952</c:v>
                </c:pt>
                <c:pt idx="47">
                  <c:v>1.9192799999999999</c:v>
                </c:pt>
                <c:pt idx="48">
                  <c:v>1.7577083333333332</c:v>
                </c:pt>
                <c:pt idx="49">
                  <c:v>1.8777307692307692</c:v>
                </c:pt>
                <c:pt idx="50">
                  <c:v>2.0254399999999997</c:v>
                </c:pt>
                <c:pt idx="51">
                  <c:v>2.1889615384615384</c:v>
                </c:pt>
                <c:pt idx="52">
                  <c:v>2.3232000000000004</c:v>
                </c:pt>
                <c:pt idx="53">
                  <c:v>2.3400909090909092</c:v>
                </c:pt>
                <c:pt idx="54">
                  <c:v>2.314884615384615</c:v>
                </c:pt>
                <c:pt idx="55">
                  <c:v>2.3551599999999997</c:v>
                </c:pt>
                <c:pt idx="56">
                  <c:v>2.3752800000000001</c:v>
                </c:pt>
                <c:pt idx="57">
                  <c:v>2.2892400000000008</c:v>
                </c:pt>
                <c:pt idx="58">
                  <c:v>2.1962962962962966</c:v>
                </c:pt>
                <c:pt idx="59">
                  <c:v>2.2864230769230769</c:v>
                </c:pt>
                <c:pt idx="60">
                  <c:v>2.3244347826086953</c:v>
                </c:pt>
                <c:pt idx="61">
                  <c:v>2.3529999999999993</c:v>
                </c:pt>
                <c:pt idx="62">
                  <c:v>2.3655200000000001</c:v>
                </c:pt>
                <c:pt idx="63">
                  <c:v>2.3839423076923079</c:v>
                </c:pt>
                <c:pt idx="64">
                  <c:v>2.3707307692307693</c:v>
                </c:pt>
                <c:pt idx="65">
                  <c:v>2.3330869565217394</c:v>
                </c:pt>
                <c:pt idx="66">
                  <c:v>2.4209259259259261</c:v>
                </c:pt>
                <c:pt idx="67">
                  <c:v>2.6048749999999998</c:v>
                </c:pt>
                <c:pt idx="68">
                  <c:v>2.5957777777777777</c:v>
                </c:pt>
                <c:pt idx="69">
                  <c:v>2.615608695652174</c:v>
                </c:pt>
                <c:pt idx="70">
                  <c:v>2.6082916666666671</c:v>
                </c:pt>
                <c:pt idx="71">
                  <c:v>2.5827599999999999</c:v>
                </c:pt>
                <c:pt idx="72">
                  <c:v>2.6053913043478265</c:v>
                </c:pt>
                <c:pt idx="73">
                  <c:v>2.5869615384615381</c:v>
                </c:pt>
                <c:pt idx="74">
                  <c:v>2.6348846153846148</c:v>
                </c:pt>
                <c:pt idx="75">
                  <c:v>2.8169230769230773</c:v>
                </c:pt>
                <c:pt idx="76">
                  <c:v>2.9458695652173912</c:v>
                </c:pt>
                <c:pt idx="77">
                  <c:v>2.9358846153846154</c:v>
                </c:pt>
                <c:pt idx="78">
                  <c:v>2.9403333333333328</c:v>
                </c:pt>
                <c:pt idx="79">
                  <c:v>2.9572500000000002</c:v>
                </c:pt>
                <c:pt idx="80">
                  <c:v>3.0055199999999997</c:v>
                </c:pt>
                <c:pt idx="81">
                  <c:v>2.9072399999999994</c:v>
                </c:pt>
                <c:pt idx="82">
                  <c:v>2.6222083333333335</c:v>
                </c:pt>
                <c:pt idx="83">
                  <c:v>2.3093461538461542</c:v>
                </c:pt>
                <c:pt idx="84">
                  <c:v>2.2616956521739131</c:v>
                </c:pt>
                <c:pt idx="85">
                  <c:v>2.39872</c:v>
                </c:pt>
                <c:pt idx="86">
                  <c:v>2.702576923076923</c:v>
                </c:pt>
                <c:pt idx="87">
                  <c:v>2.8690000000000002</c:v>
                </c:pt>
                <c:pt idx="88">
                  <c:v>2.8519999999999999</c:v>
                </c:pt>
                <c:pt idx="89">
                  <c:v>2.7989999999999999</c:v>
                </c:pt>
                <c:pt idx="90">
                  <c:v>2.782</c:v>
                </c:pt>
                <c:pt idx="91">
                  <c:v>2.72</c:v>
                </c:pt>
                <c:pt idx="92">
                  <c:v>2.7170000000000001</c:v>
                </c:pt>
                <c:pt idx="93">
                  <c:v>2.7120000000000002</c:v>
                </c:pt>
                <c:pt idx="94">
                  <c:v>2.6480000000000001</c:v>
                </c:pt>
                <c:pt idx="95">
                  <c:v>2.569</c:v>
                </c:pt>
                <c:pt idx="96">
                  <c:v>2.4529999999999998</c:v>
                </c:pt>
                <c:pt idx="97">
                  <c:v>2.3340000000000001</c:v>
                </c:pt>
                <c:pt idx="101">
                  <c:v>2.2200000000000002</c:v>
                </c:pt>
                <c:pt idx="102">
                  <c:v>2.2400000000000002</c:v>
                </c:pt>
                <c:pt idx="103">
                  <c:v>2.25</c:v>
                </c:pt>
                <c:pt idx="104">
                  <c:v>2.2469999999999999</c:v>
                </c:pt>
                <c:pt idx="105">
                  <c:v>2.2280000000000002</c:v>
                </c:pt>
                <c:pt idx="106">
                  <c:v>2.23</c:v>
                </c:pt>
                <c:pt idx="107">
                  <c:v>2.294</c:v>
                </c:pt>
                <c:pt idx="108">
                  <c:v>2.3919999999999999</c:v>
                </c:pt>
                <c:pt idx="109">
                  <c:v>2.67</c:v>
                </c:pt>
                <c:pt idx="111">
                  <c:v>2.7440000000000002</c:v>
                </c:pt>
                <c:pt idx="112">
                  <c:v>2.8929999999999998</c:v>
                </c:pt>
                <c:pt idx="113">
                  <c:v>2.984</c:v>
                </c:pt>
                <c:pt idx="114">
                  <c:v>3.1949999999999998</c:v>
                </c:pt>
                <c:pt idx="115">
                  <c:v>3.3170000000000002</c:v>
                </c:pt>
                <c:pt idx="116">
                  <c:v>3.3130000000000002</c:v>
                </c:pt>
                <c:pt idx="117">
                  <c:v>3.3919999999999999</c:v>
                </c:pt>
                <c:pt idx="118">
                  <c:v>3.4089999999999998</c:v>
                </c:pt>
                <c:pt idx="119">
                  <c:v>3.3889999999999998</c:v>
                </c:pt>
                <c:pt idx="120">
                  <c:v>3.3820000000000001</c:v>
                </c:pt>
                <c:pt idx="121">
                  <c:v>3.4380000000000002</c:v>
                </c:pt>
                <c:pt idx="122">
                  <c:v>4.0140000000000002</c:v>
                </c:pt>
                <c:pt idx="123">
                  <c:v>4.0369999999999999</c:v>
                </c:pt>
                <c:pt idx="124">
                  <c:v>4.2779999999999996</c:v>
                </c:pt>
                <c:pt idx="125">
                  <c:v>5.0140000000000002</c:v>
                </c:pt>
                <c:pt idx="126">
                  <c:v>4.7960000000000003</c:v>
                </c:pt>
                <c:pt idx="127">
                  <c:v>3.956</c:v>
                </c:pt>
              </c:numCache>
            </c:numRef>
          </c:val>
          <c:smooth val="0"/>
          <c:extLst>
            <c:ext xmlns:c16="http://schemas.microsoft.com/office/drawing/2014/chart" uri="{C3380CC4-5D6E-409C-BE32-E72D297353CC}">
              <c16:uniqueId val="{00000004-7E8E-4E1B-84C9-410EDA79222D}"/>
            </c:ext>
          </c:extLst>
        </c:ser>
        <c:ser>
          <c:idx val="1"/>
          <c:order val="1"/>
          <c:tx>
            <c:v>Diesel Prices</c:v>
          </c:tx>
          <c:spPr>
            <a:ln w="28575" cap="rnd">
              <a:solidFill>
                <a:schemeClr val="accent2"/>
              </a:solidFill>
              <a:round/>
            </a:ln>
            <a:effectLst/>
          </c:spPr>
          <c:marker>
            <c:symbol val="none"/>
          </c:marker>
          <c:cat>
            <c:numRef>
              <c:f>'Table P10'!$A$208:$A$335</c:f>
              <c:numCache>
                <c:formatCode>General</c:formatCode>
                <c:ptCount val="128"/>
                <c:pt idx="4">
                  <c:v>2012</c:v>
                </c:pt>
                <c:pt idx="16">
                  <c:v>2013</c:v>
                </c:pt>
                <c:pt idx="28">
                  <c:v>2014</c:v>
                </c:pt>
                <c:pt idx="40">
                  <c:v>2015</c:v>
                </c:pt>
                <c:pt idx="52">
                  <c:v>2016</c:v>
                </c:pt>
                <c:pt idx="64">
                  <c:v>2017</c:v>
                </c:pt>
                <c:pt idx="76">
                  <c:v>2018</c:v>
                </c:pt>
                <c:pt idx="88">
                  <c:v>2019</c:v>
                </c:pt>
                <c:pt idx="100">
                  <c:v>2020</c:v>
                </c:pt>
                <c:pt idx="112">
                  <c:v>2021</c:v>
                </c:pt>
                <c:pt idx="125">
                  <c:v>2022</c:v>
                </c:pt>
              </c:numCache>
            </c:numRef>
          </c:cat>
          <c:val>
            <c:numRef>
              <c:f>'Table P10'!$C$208:$C$335</c:f>
              <c:numCache>
                <c:formatCode>General</c:formatCode>
                <c:ptCount val="128"/>
                <c:pt idx="107">
                  <c:v>2.5979999999999999</c:v>
                </c:pt>
                <c:pt idx="108">
                  <c:v>2.746</c:v>
                </c:pt>
                <c:pt idx="109">
                  <c:v>3.048</c:v>
                </c:pt>
                <c:pt idx="110">
                  <c:v>3.0950000000000002</c:v>
                </c:pt>
                <c:pt idx="111">
                  <c:v>3.145</c:v>
                </c:pt>
                <c:pt idx="112">
                  <c:v>3.222</c:v>
                </c:pt>
                <c:pt idx="113">
                  <c:v>3.3559999999999999</c:v>
                </c:pt>
                <c:pt idx="114">
                  <c:v>3.3809999999999998</c:v>
                </c:pt>
                <c:pt idx="115">
                  <c:v>3.391</c:v>
                </c:pt>
                <c:pt idx="116">
                  <c:v>3.6269999999999998</c:v>
                </c:pt>
                <c:pt idx="117">
                  <c:v>3.7189999999999999</c:v>
                </c:pt>
                <c:pt idx="118">
                  <c:v>3.7320000000000002</c:v>
                </c:pt>
                <c:pt idx="119">
                  <c:v>3.7090000000000001</c:v>
                </c:pt>
                <c:pt idx="120">
                  <c:v>3.7530000000000001</c:v>
                </c:pt>
                <c:pt idx="121">
                  <c:v>4.7910000000000004</c:v>
                </c:pt>
                <c:pt idx="122">
                  <c:v>5.0350000000000001</c:v>
                </c:pt>
                <c:pt idx="123">
                  <c:v>5.4960000000000004</c:v>
                </c:pt>
                <c:pt idx="124">
                  <c:v>5.78</c:v>
                </c:pt>
                <c:pt idx="125">
                  <c:v>5.8310000000000004</c:v>
                </c:pt>
                <c:pt idx="126">
                  <c:v>5.0330000000000004</c:v>
                </c:pt>
              </c:numCache>
            </c:numRef>
          </c:val>
          <c:smooth val="0"/>
          <c:extLst>
            <c:ext xmlns:c16="http://schemas.microsoft.com/office/drawing/2014/chart" uri="{C3380CC4-5D6E-409C-BE32-E72D297353CC}">
              <c16:uniqueId val="{00000000-3A69-4AB6-8F20-40316C4F6445}"/>
            </c:ext>
          </c:extLst>
        </c:ser>
        <c:dLbls>
          <c:showLegendKey val="0"/>
          <c:showVal val="0"/>
          <c:showCatName val="0"/>
          <c:showSerName val="0"/>
          <c:showPercent val="0"/>
          <c:showBubbleSize val="0"/>
        </c:dLbls>
        <c:smooth val="0"/>
        <c:axId val="581866000"/>
        <c:axId val="581866984"/>
      </c:lineChart>
      <c:catAx>
        <c:axId val="58186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984"/>
        <c:crosses val="autoZero"/>
        <c:auto val="1"/>
        <c:lblAlgn val="ctr"/>
        <c:lblOffset val="100"/>
        <c:noMultiLvlLbl val="0"/>
      </c:catAx>
      <c:valAx>
        <c:axId val="581866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a:t>
                </a:r>
                <a:r>
                  <a:rPr lang="en-US" baseline="0"/>
                  <a:t> per gallon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0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14</xdr:col>
      <xdr:colOff>374834</xdr:colOff>
      <xdr:row>3</xdr:row>
      <xdr:rowOff>71163</xdr:rowOff>
    </xdr:from>
    <xdr:to>
      <xdr:col>29</xdr:col>
      <xdr:colOff>258294</xdr:colOff>
      <xdr:row>30</xdr:row>
      <xdr:rowOff>58831</xdr:rowOff>
    </xdr:to>
    <xdr:graphicFrame macro="">
      <xdr:nvGraphicFramePr>
        <xdr:cNvPr id="2" name="Chart 1">
          <a:extLst>
            <a:ext uri="{FF2B5EF4-FFF2-40B4-BE49-F238E27FC236}">
              <a16:creationId xmlns:a16="http://schemas.microsoft.com/office/drawing/2014/main" id="{25CC7A7D-4EFD-480D-A370-33A5EE7B4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175260</xdr:colOff>
      <xdr:row>31</xdr:row>
      <xdr:rowOff>213360</xdr:rowOff>
    </xdr:from>
    <xdr:to>
      <xdr:col>30</xdr:col>
      <xdr:colOff>54041</xdr:colOff>
      <xdr:row>70</xdr:row>
      <xdr:rowOff>18178</xdr:rowOff>
    </xdr:to>
    <xdr:pic>
      <xdr:nvPicPr>
        <xdr:cNvPr id="3" name="Picture 2">
          <a:extLst>
            <a:ext uri="{FF2B5EF4-FFF2-40B4-BE49-F238E27FC236}">
              <a16:creationId xmlns:a16="http://schemas.microsoft.com/office/drawing/2014/main" id="{74A1EB6E-5B85-8139-B672-D3CA5592A077}"/>
            </a:ext>
          </a:extLst>
        </xdr:cNvPr>
        <xdr:cNvPicPr>
          <a:picLocks noChangeAspect="1"/>
        </xdr:cNvPicPr>
      </xdr:nvPicPr>
      <xdr:blipFill>
        <a:blip xmlns:r="http://schemas.openxmlformats.org/officeDocument/2006/relationships" r:embed="rId2"/>
        <a:stretch>
          <a:fillRect/>
        </a:stretch>
      </xdr:blipFill>
      <xdr:spPr>
        <a:xfrm>
          <a:off x="10728960" y="6073140"/>
          <a:ext cx="9628571" cy="69714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600074</xdr:colOff>
      <xdr:row>2</xdr:row>
      <xdr:rowOff>129541</xdr:rowOff>
    </xdr:from>
    <xdr:to>
      <xdr:col>21</xdr:col>
      <xdr:colOff>99060</xdr:colOff>
      <xdr:row>31</xdr:row>
      <xdr:rowOff>165735</xdr:rowOff>
    </xdr:to>
    <xdr:graphicFrame macro="">
      <xdr:nvGraphicFramePr>
        <xdr:cNvPr id="2" name="Chart 1">
          <a:extLst>
            <a:ext uri="{FF2B5EF4-FFF2-40B4-BE49-F238E27FC236}">
              <a16:creationId xmlns:a16="http://schemas.microsoft.com/office/drawing/2014/main" id="{27FB986C-8EB4-4186-B75F-A6EE1FA07D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400048</xdr:colOff>
      <xdr:row>2</xdr:row>
      <xdr:rowOff>361950</xdr:rowOff>
    </xdr:from>
    <xdr:to>
      <xdr:col>22</xdr:col>
      <xdr:colOff>361950</xdr:colOff>
      <xdr:row>29</xdr:row>
      <xdr:rowOff>0</xdr:rowOff>
    </xdr:to>
    <xdr:graphicFrame macro="">
      <xdr:nvGraphicFramePr>
        <xdr:cNvPr id="2" name="Chart 1">
          <a:extLst>
            <a:ext uri="{FF2B5EF4-FFF2-40B4-BE49-F238E27FC236}">
              <a16:creationId xmlns:a16="http://schemas.microsoft.com/office/drawing/2014/main" id="{009F5E6D-DE33-4486-9BBB-DD3E88C813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419100</xdr:colOff>
      <xdr:row>2</xdr:row>
      <xdr:rowOff>1</xdr:rowOff>
    </xdr:from>
    <xdr:to>
      <xdr:col>26</xdr:col>
      <xdr:colOff>552450</xdr:colOff>
      <xdr:row>19</xdr:row>
      <xdr:rowOff>133350</xdr:rowOff>
    </xdr:to>
    <xdr:graphicFrame macro="">
      <xdr:nvGraphicFramePr>
        <xdr:cNvPr id="4" name="Chart 3">
          <a:extLst>
            <a:ext uri="{FF2B5EF4-FFF2-40B4-BE49-F238E27FC236}">
              <a16:creationId xmlns:a16="http://schemas.microsoft.com/office/drawing/2014/main" id="{B4FAC95A-579F-42E1-8DBC-10E63FE933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25</xdr:col>
      <xdr:colOff>470536</xdr:colOff>
      <xdr:row>25</xdr:row>
      <xdr:rowOff>60960</xdr:rowOff>
    </xdr:from>
    <xdr:to>
      <xdr:col>31</xdr:col>
      <xdr:colOff>206002</xdr:colOff>
      <xdr:row>36</xdr:row>
      <xdr:rowOff>213360</xdr:rowOff>
    </xdr:to>
    <xdr:pic>
      <xdr:nvPicPr>
        <xdr:cNvPr id="5" name="Picture 4">
          <a:extLst>
            <a:ext uri="{FF2B5EF4-FFF2-40B4-BE49-F238E27FC236}">
              <a16:creationId xmlns:a16="http://schemas.microsoft.com/office/drawing/2014/main" id="{FF3056C5-4A97-D952-E849-9A2948EE01F0}"/>
            </a:ext>
          </a:extLst>
        </xdr:cNvPr>
        <xdr:cNvPicPr>
          <a:picLocks noChangeAspect="1"/>
        </xdr:cNvPicPr>
      </xdr:nvPicPr>
      <xdr:blipFill>
        <a:blip xmlns:r="http://schemas.openxmlformats.org/officeDocument/2006/relationships" r:embed="rId2"/>
        <a:stretch>
          <a:fillRect/>
        </a:stretch>
      </xdr:blipFill>
      <xdr:spPr>
        <a:xfrm>
          <a:off x="15001876" y="5021580"/>
          <a:ext cx="3476886" cy="2164080"/>
        </a:xfrm>
        <a:prstGeom prst="rect">
          <a:avLst/>
        </a:prstGeom>
      </xdr:spPr>
    </xdr:pic>
    <xdr:clientData/>
  </xdr:twoCellAnchor>
  <xdr:twoCellAnchor editAs="oneCell">
    <xdr:from>
      <xdr:col>18</xdr:col>
      <xdr:colOff>539116</xdr:colOff>
      <xdr:row>26</xdr:row>
      <xdr:rowOff>7620</xdr:rowOff>
    </xdr:from>
    <xdr:to>
      <xdr:col>25</xdr:col>
      <xdr:colOff>70081</xdr:colOff>
      <xdr:row>36</xdr:row>
      <xdr:rowOff>266700</xdr:rowOff>
    </xdr:to>
    <xdr:pic>
      <xdr:nvPicPr>
        <xdr:cNvPr id="6" name="Picture 5">
          <a:extLst>
            <a:ext uri="{FF2B5EF4-FFF2-40B4-BE49-F238E27FC236}">
              <a16:creationId xmlns:a16="http://schemas.microsoft.com/office/drawing/2014/main" id="{5D274E20-6880-4F37-224C-1B55CBA1FBF5}"/>
            </a:ext>
          </a:extLst>
        </xdr:cNvPr>
        <xdr:cNvPicPr>
          <a:picLocks noChangeAspect="1"/>
        </xdr:cNvPicPr>
      </xdr:nvPicPr>
      <xdr:blipFill>
        <a:blip xmlns:r="http://schemas.openxmlformats.org/officeDocument/2006/relationships" r:embed="rId3"/>
        <a:stretch>
          <a:fillRect/>
        </a:stretch>
      </xdr:blipFill>
      <xdr:spPr>
        <a:xfrm>
          <a:off x="10803256" y="5151120"/>
          <a:ext cx="3798165" cy="2087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38100</xdr:colOff>
      <xdr:row>7</xdr:row>
      <xdr:rowOff>100012</xdr:rowOff>
    </xdr:from>
    <xdr:to>
      <xdr:col>21</xdr:col>
      <xdr:colOff>514350</xdr:colOff>
      <xdr:row>27</xdr:row>
      <xdr:rowOff>76200</xdr:rowOff>
    </xdr:to>
    <xdr:graphicFrame macro="">
      <xdr:nvGraphicFramePr>
        <xdr:cNvPr id="2" name="Chart 1">
          <a:extLst>
            <a:ext uri="{FF2B5EF4-FFF2-40B4-BE49-F238E27FC236}">
              <a16:creationId xmlns:a16="http://schemas.microsoft.com/office/drawing/2014/main" id="{2707E95D-1868-40D9-A623-4AE48BAB0B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636269</xdr:colOff>
      <xdr:row>7</xdr:row>
      <xdr:rowOff>20954</xdr:rowOff>
    </xdr:from>
    <xdr:to>
      <xdr:col>27</xdr:col>
      <xdr:colOff>428625</xdr:colOff>
      <xdr:row>60</xdr:row>
      <xdr:rowOff>80010</xdr:rowOff>
    </xdr:to>
    <xdr:graphicFrame macro="">
      <xdr:nvGraphicFramePr>
        <xdr:cNvPr id="2" name="Chart 1">
          <a:extLst>
            <a:ext uri="{FF2B5EF4-FFF2-40B4-BE49-F238E27FC236}">
              <a16:creationId xmlns:a16="http://schemas.microsoft.com/office/drawing/2014/main" id="{DE69EC9F-D252-4236-8EE9-F427D65FA0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0</xdr:colOff>
      <xdr:row>68</xdr:row>
      <xdr:rowOff>0</xdr:rowOff>
    </xdr:from>
    <xdr:to>
      <xdr:col>23</xdr:col>
      <xdr:colOff>132525</xdr:colOff>
      <xdr:row>81</xdr:row>
      <xdr:rowOff>142570</xdr:rowOff>
    </xdr:to>
    <xdr:pic>
      <xdr:nvPicPr>
        <xdr:cNvPr id="3" name="Picture 2">
          <a:extLst>
            <a:ext uri="{FF2B5EF4-FFF2-40B4-BE49-F238E27FC236}">
              <a16:creationId xmlns:a16="http://schemas.microsoft.com/office/drawing/2014/main" id="{29D0C335-1F71-4A93-BE91-56A3C796FB62}"/>
            </a:ext>
          </a:extLst>
        </xdr:cNvPr>
        <xdr:cNvPicPr>
          <a:picLocks noChangeAspect="1"/>
        </xdr:cNvPicPr>
      </xdr:nvPicPr>
      <xdr:blipFill>
        <a:blip xmlns:r="http://schemas.openxmlformats.org/officeDocument/2006/relationships" r:embed="rId2"/>
        <a:stretch>
          <a:fillRect/>
        </a:stretch>
      </xdr:blipFill>
      <xdr:spPr>
        <a:xfrm>
          <a:off x="8258175" y="8286750"/>
          <a:ext cx="6600000" cy="24380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600074</xdr:colOff>
      <xdr:row>3</xdr:row>
      <xdr:rowOff>57149</xdr:rowOff>
    </xdr:from>
    <xdr:to>
      <xdr:col>19</xdr:col>
      <xdr:colOff>266700</xdr:colOff>
      <xdr:row>28</xdr:row>
      <xdr:rowOff>28575</xdr:rowOff>
    </xdr:to>
    <xdr:graphicFrame macro="">
      <xdr:nvGraphicFramePr>
        <xdr:cNvPr id="2" name="Chart 1">
          <a:extLst>
            <a:ext uri="{FF2B5EF4-FFF2-40B4-BE49-F238E27FC236}">
              <a16:creationId xmlns:a16="http://schemas.microsoft.com/office/drawing/2014/main" id="{FE322A99-A153-49CE-87F7-648CB09E5E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390525</xdr:colOff>
      <xdr:row>4</xdr:row>
      <xdr:rowOff>180975</xdr:rowOff>
    </xdr:from>
    <xdr:to>
      <xdr:col>16</xdr:col>
      <xdr:colOff>166688</xdr:colOff>
      <xdr:row>33</xdr:row>
      <xdr:rowOff>185739</xdr:rowOff>
    </xdr:to>
    <xdr:graphicFrame macro="">
      <xdr:nvGraphicFramePr>
        <xdr:cNvPr id="2" name="Chart 1">
          <a:extLst>
            <a:ext uri="{FF2B5EF4-FFF2-40B4-BE49-F238E27FC236}">
              <a16:creationId xmlns:a16="http://schemas.microsoft.com/office/drawing/2014/main" id="{55C86F85-BC9F-4306-B403-0C7DD211F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190500</xdr:colOff>
      <xdr:row>3</xdr:row>
      <xdr:rowOff>66674</xdr:rowOff>
    </xdr:from>
    <xdr:to>
      <xdr:col>24</xdr:col>
      <xdr:colOff>571500</xdr:colOff>
      <xdr:row>22</xdr:row>
      <xdr:rowOff>133349</xdr:rowOff>
    </xdr:to>
    <xdr:graphicFrame macro="">
      <xdr:nvGraphicFramePr>
        <xdr:cNvPr id="2" name="Chart 1">
          <a:extLst>
            <a:ext uri="{FF2B5EF4-FFF2-40B4-BE49-F238E27FC236}">
              <a16:creationId xmlns:a16="http://schemas.microsoft.com/office/drawing/2014/main" id="{5FA1BC3D-E936-4D3A-8917-C0CEAD54EC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180971</xdr:colOff>
      <xdr:row>23</xdr:row>
      <xdr:rowOff>95249</xdr:rowOff>
    </xdr:from>
    <xdr:to>
      <xdr:col>33</xdr:col>
      <xdr:colOff>85724</xdr:colOff>
      <xdr:row>52</xdr:row>
      <xdr:rowOff>76200</xdr:rowOff>
    </xdr:to>
    <xdr:graphicFrame macro="">
      <xdr:nvGraphicFramePr>
        <xdr:cNvPr id="3" name="Chart 2">
          <a:extLst>
            <a:ext uri="{FF2B5EF4-FFF2-40B4-BE49-F238E27FC236}">
              <a16:creationId xmlns:a16="http://schemas.microsoft.com/office/drawing/2014/main" id="{65316ED0-2F5D-485C-BD8A-23181684C2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761998</xdr:colOff>
      <xdr:row>2</xdr:row>
      <xdr:rowOff>171450</xdr:rowOff>
    </xdr:from>
    <xdr:to>
      <xdr:col>24</xdr:col>
      <xdr:colOff>464819</xdr:colOff>
      <xdr:row>24</xdr:row>
      <xdr:rowOff>167640</xdr:rowOff>
    </xdr:to>
    <xdr:graphicFrame macro="">
      <xdr:nvGraphicFramePr>
        <xdr:cNvPr id="5" name="Chart 4">
          <a:extLst>
            <a:ext uri="{FF2B5EF4-FFF2-40B4-BE49-F238E27FC236}">
              <a16:creationId xmlns:a16="http://schemas.microsoft.com/office/drawing/2014/main" id="{1AAC1A0F-59A3-479A-A05E-7B7FE58C4D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qaem001\aem\EN\5_Energy_Planning_Analysis\Understanding_Energy_in_Montana\2020\use_pet_percapita_states_SE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rrels"/>
      <sheetName val="Barrels per Capita"/>
      <sheetName val="Barrels per Capita 2018"/>
      <sheetName val="Btu"/>
      <sheetName val="Btu per Capita"/>
    </sheetNames>
    <sheetDataSet>
      <sheetData sheetId="0"/>
      <sheetData sheetId="1"/>
      <sheetData sheetId="2">
        <row r="3">
          <cell r="B3">
            <v>1960</v>
          </cell>
          <cell r="C3">
            <v>1961</v>
          </cell>
          <cell r="D3">
            <v>1962</v>
          </cell>
          <cell r="E3">
            <v>1963</v>
          </cell>
          <cell r="F3">
            <v>1964</v>
          </cell>
          <cell r="G3">
            <v>1965</v>
          </cell>
          <cell r="H3">
            <v>1966</v>
          </cell>
          <cell r="I3">
            <v>1967</v>
          </cell>
          <cell r="J3">
            <v>1968</v>
          </cell>
          <cell r="K3">
            <v>1969</v>
          </cell>
          <cell r="L3">
            <v>1970</v>
          </cell>
          <cell r="M3">
            <v>1971</v>
          </cell>
          <cell r="N3">
            <v>1972</v>
          </cell>
          <cell r="O3">
            <v>1973</v>
          </cell>
          <cell r="P3">
            <v>1974</v>
          </cell>
          <cell r="Q3">
            <v>1975</v>
          </cell>
          <cell r="R3">
            <v>1976</v>
          </cell>
          <cell r="S3">
            <v>1977</v>
          </cell>
          <cell r="T3">
            <v>1978</v>
          </cell>
          <cell r="U3">
            <v>1979</v>
          </cell>
          <cell r="V3">
            <v>1980</v>
          </cell>
          <cell r="W3">
            <v>1981</v>
          </cell>
          <cell r="X3">
            <v>1982</v>
          </cell>
          <cell r="Y3">
            <v>1983</v>
          </cell>
          <cell r="Z3">
            <v>1984</v>
          </cell>
          <cell r="AA3">
            <v>1985</v>
          </cell>
          <cell r="AB3">
            <v>1986</v>
          </cell>
          <cell r="AC3">
            <v>1987</v>
          </cell>
          <cell r="AD3">
            <v>1988</v>
          </cell>
          <cell r="AE3">
            <v>1989</v>
          </cell>
          <cell r="AF3">
            <v>1990</v>
          </cell>
          <cell r="AG3">
            <v>1991</v>
          </cell>
          <cell r="AH3">
            <v>1992</v>
          </cell>
          <cell r="AI3">
            <v>1993</v>
          </cell>
          <cell r="AJ3">
            <v>1994</v>
          </cell>
          <cell r="AK3">
            <v>1995</v>
          </cell>
          <cell r="AL3">
            <v>1996</v>
          </cell>
          <cell r="AM3">
            <v>1997</v>
          </cell>
          <cell r="AN3">
            <v>1998</v>
          </cell>
          <cell r="AO3">
            <v>1999</v>
          </cell>
          <cell r="AP3">
            <v>2000</v>
          </cell>
          <cell r="AQ3">
            <v>2001</v>
          </cell>
          <cell r="AR3">
            <v>2002</v>
          </cell>
          <cell r="AS3">
            <v>2003</v>
          </cell>
          <cell r="AT3">
            <v>2004</v>
          </cell>
          <cell r="AU3">
            <v>2005</v>
          </cell>
          <cell r="AV3">
            <v>2006</v>
          </cell>
          <cell r="AW3">
            <v>2007</v>
          </cell>
          <cell r="AX3">
            <v>2008</v>
          </cell>
          <cell r="AY3">
            <v>2009</v>
          </cell>
          <cell r="AZ3">
            <v>2010</v>
          </cell>
          <cell r="BA3">
            <v>2011</v>
          </cell>
          <cell r="BB3">
            <v>2012</v>
          </cell>
          <cell r="BC3">
            <v>2013</v>
          </cell>
          <cell r="BD3">
            <v>2014</v>
          </cell>
          <cell r="BE3">
            <v>2015</v>
          </cell>
          <cell r="BF3">
            <v>2016</v>
          </cell>
          <cell r="BG3">
            <v>2017</v>
          </cell>
          <cell r="BH3">
            <v>2018</v>
          </cell>
        </row>
        <row r="30">
          <cell r="B30">
            <v>28.2</v>
          </cell>
          <cell r="C30">
            <v>30</v>
          </cell>
          <cell r="D30">
            <v>30.5</v>
          </cell>
          <cell r="E30">
            <v>30.5</v>
          </cell>
          <cell r="F30">
            <v>30.9</v>
          </cell>
          <cell r="G30">
            <v>28.1</v>
          </cell>
          <cell r="H30">
            <v>30</v>
          </cell>
          <cell r="I30">
            <v>28.8</v>
          </cell>
          <cell r="J30">
            <v>32</v>
          </cell>
          <cell r="K30">
            <v>33.5</v>
          </cell>
          <cell r="L30">
            <v>32.5</v>
          </cell>
          <cell r="M30">
            <v>33.700000000000003</v>
          </cell>
          <cell r="N30">
            <v>36.6</v>
          </cell>
          <cell r="O30">
            <v>38.6</v>
          </cell>
          <cell r="P30">
            <v>38.5</v>
          </cell>
          <cell r="Q30">
            <v>37</v>
          </cell>
          <cell r="R30">
            <v>39.4</v>
          </cell>
          <cell r="S30">
            <v>38</v>
          </cell>
          <cell r="T30">
            <v>39.6</v>
          </cell>
          <cell r="U30">
            <v>41.7</v>
          </cell>
          <cell r="V30">
            <v>37.1</v>
          </cell>
          <cell r="W30">
            <v>32.299999999999997</v>
          </cell>
          <cell r="X30">
            <v>29.3</v>
          </cell>
          <cell r="Y30">
            <v>32.700000000000003</v>
          </cell>
          <cell r="Z30">
            <v>30.8</v>
          </cell>
          <cell r="AA30">
            <v>33.200000000000003</v>
          </cell>
          <cell r="AB30">
            <v>29.5</v>
          </cell>
          <cell r="AC30">
            <v>30</v>
          </cell>
          <cell r="AD30">
            <v>30.6</v>
          </cell>
          <cell r="AE30">
            <v>32.4</v>
          </cell>
          <cell r="AF30">
            <v>32.200000000000003</v>
          </cell>
          <cell r="AG30">
            <v>30</v>
          </cell>
          <cell r="AH30">
            <v>30.5</v>
          </cell>
          <cell r="AI30">
            <v>32.299999999999997</v>
          </cell>
          <cell r="AJ30">
            <v>31</v>
          </cell>
          <cell r="AK30">
            <v>32</v>
          </cell>
          <cell r="AL30">
            <v>33.9</v>
          </cell>
          <cell r="AM30">
            <v>32.1</v>
          </cell>
          <cell r="AN30">
            <v>31.7</v>
          </cell>
          <cell r="AO30">
            <v>34.1</v>
          </cell>
          <cell r="AP30">
            <v>32.799999999999997</v>
          </cell>
          <cell r="AQ30">
            <v>31.3</v>
          </cell>
          <cell r="AR30">
            <v>32.1</v>
          </cell>
          <cell r="AS30">
            <v>31.4</v>
          </cell>
          <cell r="AT30">
            <v>34.6</v>
          </cell>
          <cell r="AU30">
            <v>35.6</v>
          </cell>
          <cell r="AV30">
            <v>37.200000000000003</v>
          </cell>
          <cell r="AW30">
            <v>39.5</v>
          </cell>
          <cell r="AX30">
            <v>36.700000000000003</v>
          </cell>
          <cell r="AY30">
            <v>34.5</v>
          </cell>
          <cell r="AZ30">
            <v>32.1</v>
          </cell>
          <cell r="BA30">
            <v>33.200000000000003</v>
          </cell>
          <cell r="BB30">
            <v>32.1</v>
          </cell>
          <cell r="BC30">
            <v>32.1</v>
          </cell>
          <cell r="BD30">
            <v>31.3</v>
          </cell>
          <cell r="BE30">
            <v>30.7</v>
          </cell>
          <cell r="BF30">
            <v>30.5</v>
          </cell>
          <cell r="BG30">
            <v>31</v>
          </cell>
          <cell r="BH30">
            <v>30.8</v>
          </cell>
        </row>
        <row r="55">
          <cell r="B55">
            <v>19.8</v>
          </cell>
          <cell r="C55">
            <v>19.8</v>
          </cell>
          <cell r="D55">
            <v>20.3</v>
          </cell>
          <cell r="E55">
            <v>20.7</v>
          </cell>
          <cell r="F55">
            <v>21</v>
          </cell>
          <cell r="G55">
            <v>21.6</v>
          </cell>
          <cell r="H55">
            <v>22.4</v>
          </cell>
          <cell r="I55">
            <v>23.1</v>
          </cell>
          <cell r="J55">
            <v>24.4</v>
          </cell>
          <cell r="K55">
            <v>25.5</v>
          </cell>
          <cell r="L55">
            <v>26.2</v>
          </cell>
          <cell r="M55">
            <v>26.7</v>
          </cell>
          <cell r="N55">
            <v>28.5</v>
          </cell>
          <cell r="O55">
            <v>29.8</v>
          </cell>
          <cell r="P55">
            <v>28.4</v>
          </cell>
          <cell r="Q55">
            <v>27.6</v>
          </cell>
          <cell r="R55">
            <v>29.3</v>
          </cell>
          <cell r="S55">
            <v>30.5</v>
          </cell>
          <cell r="T55">
            <v>30.9</v>
          </cell>
          <cell r="U55">
            <v>30</v>
          </cell>
          <cell r="V55">
            <v>27.5</v>
          </cell>
          <cell r="W55">
            <v>25.5</v>
          </cell>
          <cell r="X55">
            <v>24.1</v>
          </cell>
          <cell r="Y55">
            <v>23.8</v>
          </cell>
          <cell r="Z55">
            <v>24.4</v>
          </cell>
          <cell r="AA55">
            <v>24.1</v>
          </cell>
          <cell r="AB55">
            <v>24.7</v>
          </cell>
          <cell r="AC55">
            <v>25.1</v>
          </cell>
          <cell r="AD55">
            <v>25.9</v>
          </cell>
          <cell r="AE55">
            <v>25.6</v>
          </cell>
          <cell r="AF55">
            <v>24.8</v>
          </cell>
          <cell r="AG55">
            <v>24.1</v>
          </cell>
          <cell r="AH55">
            <v>24.3</v>
          </cell>
          <cell r="AI55">
            <v>24.2</v>
          </cell>
          <cell r="AJ55">
            <v>24.6</v>
          </cell>
          <cell r="AK55">
            <v>24.3</v>
          </cell>
          <cell r="AL55">
            <v>24.9</v>
          </cell>
          <cell r="AM55">
            <v>24.9</v>
          </cell>
          <cell r="AN55">
            <v>25</v>
          </cell>
          <cell r="AO55">
            <v>25.5</v>
          </cell>
          <cell r="AP55">
            <v>25.6</v>
          </cell>
          <cell r="AQ55">
            <v>25.2</v>
          </cell>
          <cell r="AR55">
            <v>25.1</v>
          </cell>
          <cell r="AS55">
            <v>25.2</v>
          </cell>
          <cell r="AT55">
            <v>25.9</v>
          </cell>
          <cell r="AU55">
            <v>25.7</v>
          </cell>
          <cell r="AV55">
            <v>25.3</v>
          </cell>
          <cell r="AW55">
            <v>25.1</v>
          </cell>
          <cell r="AX55">
            <v>23.5</v>
          </cell>
          <cell r="AY55">
            <v>22.3</v>
          </cell>
          <cell r="AZ55">
            <v>22.6</v>
          </cell>
          <cell r="BA55">
            <v>22.1</v>
          </cell>
          <cell r="BB55">
            <v>21.6</v>
          </cell>
          <cell r="BC55">
            <v>21.9</v>
          </cell>
          <cell r="BD55">
            <v>21.9</v>
          </cell>
          <cell r="BE55">
            <v>22.2</v>
          </cell>
          <cell r="BF55">
            <v>22.3</v>
          </cell>
          <cell r="BG55">
            <v>22.4</v>
          </cell>
          <cell r="BH55">
            <v>22.9</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9"/>
  <sheetViews>
    <sheetView tabSelected="1" zoomScaleNormal="100" workbookViewId="0">
      <pane ySplit="3" topLeftCell="A42" activePane="bottomLeft" state="frozen"/>
      <selection pane="bottomLeft" activeCell="A67" sqref="A67:M67"/>
    </sheetView>
  </sheetViews>
  <sheetFormatPr defaultRowHeight="14.4" x14ac:dyDescent="0.3"/>
  <cols>
    <col min="5" max="5" width="13.88671875" customWidth="1"/>
    <col min="6" max="6" width="14" customWidth="1"/>
    <col min="7" max="7" width="10.88671875" customWidth="1"/>
    <col min="8" max="8" width="10.6640625" customWidth="1"/>
    <col min="9" max="9" width="10.33203125" customWidth="1"/>
    <col min="10" max="10" width="10" customWidth="1"/>
    <col min="11" max="11" width="14" customWidth="1"/>
    <col min="12" max="12" width="13.5546875" customWidth="1"/>
    <col min="13" max="13" width="12.109375" customWidth="1"/>
  </cols>
  <sheetData>
    <row r="1" spans="1:13" ht="17.399999999999999" x14ac:dyDescent="0.3">
      <c r="A1" s="9" t="s">
        <v>299</v>
      </c>
      <c r="B1" s="10"/>
      <c r="C1" s="10"/>
      <c r="D1" s="10"/>
      <c r="E1" s="10"/>
      <c r="F1" s="10"/>
      <c r="G1" s="10"/>
      <c r="H1" s="10"/>
      <c r="I1" s="10"/>
      <c r="J1" s="10"/>
      <c r="K1" s="1"/>
      <c r="L1" s="1"/>
      <c r="M1" s="1"/>
    </row>
    <row r="2" spans="1:13" x14ac:dyDescent="0.3">
      <c r="A2" s="13"/>
      <c r="B2" s="14" t="s">
        <v>0</v>
      </c>
      <c r="C2" s="15"/>
      <c r="D2" s="15"/>
      <c r="E2" s="15"/>
      <c r="F2" s="15"/>
      <c r="G2" s="16"/>
      <c r="H2" s="17" t="s">
        <v>1</v>
      </c>
      <c r="I2" s="18"/>
      <c r="J2" s="18"/>
      <c r="K2" s="18"/>
      <c r="L2" s="18"/>
      <c r="M2" s="19"/>
    </row>
    <row r="3" spans="1:13" ht="26.4" x14ac:dyDescent="0.3">
      <c r="A3" s="2" t="s">
        <v>2</v>
      </c>
      <c r="B3" s="2" t="s">
        <v>3</v>
      </c>
      <c r="C3" s="3" t="s">
        <v>4</v>
      </c>
      <c r="D3" s="3" t="s">
        <v>5</v>
      </c>
      <c r="E3" s="3" t="s">
        <v>6</v>
      </c>
      <c r="F3" s="3" t="s">
        <v>7</v>
      </c>
      <c r="G3" s="3" t="s">
        <v>8</v>
      </c>
      <c r="H3" s="2" t="s">
        <v>3</v>
      </c>
      <c r="I3" s="3" t="s">
        <v>4</v>
      </c>
      <c r="J3" s="3" t="s">
        <v>5</v>
      </c>
      <c r="K3" s="3" t="s">
        <v>6</v>
      </c>
      <c r="L3" s="3" t="s">
        <v>7</v>
      </c>
      <c r="M3" s="20" t="s">
        <v>9</v>
      </c>
    </row>
    <row r="4" spans="1:13" x14ac:dyDescent="0.3">
      <c r="A4" s="21">
        <v>1960</v>
      </c>
      <c r="B4" s="4">
        <v>4.2</v>
      </c>
      <c r="C4" s="5">
        <v>52.3</v>
      </c>
      <c r="D4" s="5">
        <v>88.1</v>
      </c>
      <c r="E4" s="5">
        <v>93.9</v>
      </c>
      <c r="F4" s="11"/>
      <c r="G4" s="5">
        <v>22.3</v>
      </c>
      <c r="H4" s="6">
        <v>4332218</v>
      </c>
      <c r="I4" s="12">
        <v>5780420</v>
      </c>
      <c r="J4" s="12">
        <v>3087871</v>
      </c>
      <c r="K4" s="12">
        <v>17039406</v>
      </c>
      <c r="L4" s="11"/>
      <c r="M4" s="22">
        <v>30239915</v>
      </c>
    </row>
    <row r="5" spans="1:13" x14ac:dyDescent="0.3">
      <c r="A5" s="21">
        <v>1961</v>
      </c>
      <c r="B5" s="4">
        <v>4.7</v>
      </c>
      <c r="C5" s="5">
        <v>53.8</v>
      </c>
      <c r="D5" s="5">
        <v>97.9</v>
      </c>
      <c r="E5" s="5">
        <v>89.3</v>
      </c>
      <c r="F5" s="11"/>
      <c r="G5" s="5">
        <v>25</v>
      </c>
      <c r="H5" s="6">
        <v>4211017</v>
      </c>
      <c r="I5" s="12">
        <v>6367524</v>
      </c>
      <c r="J5" s="12">
        <v>2895587</v>
      </c>
      <c r="K5" s="12">
        <v>17431916</v>
      </c>
      <c r="L5" s="11"/>
      <c r="M5" s="22">
        <v>30906044</v>
      </c>
    </row>
    <row r="6" spans="1:13" x14ac:dyDescent="0.3">
      <c r="A6" s="21">
        <v>1962</v>
      </c>
      <c r="B6" s="4">
        <v>4.5</v>
      </c>
      <c r="C6" s="5">
        <v>43.4</v>
      </c>
      <c r="D6" s="5">
        <v>119.9</v>
      </c>
      <c r="E6" s="5">
        <v>76.3</v>
      </c>
      <c r="F6" s="11"/>
      <c r="G6" s="5">
        <v>23.5</v>
      </c>
      <c r="H6" s="6">
        <v>4252304</v>
      </c>
      <c r="I6" s="12">
        <v>5279163</v>
      </c>
      <c r="J6" s="12">
        <v>3851672</v>
      </c>
      <c r="K6" s="12">
        <v>18264368</v>
      </c>
      <c r="L6" s="11"/>
      <c r="M6" s="22">
        <v>31647507</v>
      </c>
    </row>
    <row r="7" spans="1:13" x14ac:dyDescent="0.3">
      <c r="A7" s="21">
        <v>1963</v>
      </c>
      <c r="B7" s="4">
        <v>4.9000000000000004</v>
      </c>
      <c r="C7" s="5">
        <v>34.799999999999997</v>
      </c>
      <c r="D7" s="5">
        <v>113.4</v>
      </c>
      <c r="E7" s="5">
        <v>74.400000000000006</v>
      </c>
      <c r="F7" s="11"/>
      <c r="G7" s="5">
        <v>23.2</v>
      </c>
      <c r="H7" s="6">
        <v>4530510</v>
      </c>
      <c r="I7" s="12">
        <v>3950490</v>
      </c>
      <c r="J7" s="12">
        <v>3383587</v>
      </c>
      <c r="K7" s="12">
        <v>19005066</v>
      </c>
      <c r="L7" s="11"/>
      <c r="M7" s="22">
        <v>30869653</v>
      </c>
    </row>
    <row r="8" spans="1:13" x14ac:dyDescent="0.3">
      <c r="A8" s="21">
        <v>1964</v>
      </c>
      <c r="B8" s="4">
        <v>7.4</v>
      </c>
      <c r="C8" s="5">
        <v>28.8</v>
      </c>
      <c r="D8" s="5">
        <v>115.1</v>
      </c>
      <c r="E8" s="5">
        <v>65.7</v>
      </c>
      <c r="F8" s="11"/>
      <c r="G8" s="5">
        <v>25.2</v>
      </c>
      <c r="H8" s="6">
        <v>5705948</v>
      </c>
      <c r="I8" s="12">
        <v>3269768</v>
      </c>
      <c r="J8" s="12">
        <v>3699927</v>
      </c>
      <c r="K8" s="12">
        <v>17971855</v>
      </c>
      <c r="L8" s="11"/>
      <c r="M8" s="22">
        <v>30647498</v>
      </c>
    </row>
    <row r="9" spans="1:13" x14ac:dyDescent="0.3">
      <c r="A9" s="21">
        <v>1965</v>
      </c>
      <c r="B9" s="4">
        <v>7.1</v>
      </c>
      <c r="C9" s="5">
        <v>25.5</v>
      </c>
      <c r="D9" s="5">
        <v>97.6</v>
      </c>
      <c r="E9" s="5">
        <v>70.900000000000006</v>
      </c>
      <c r="F9" s="11"/>
      <c r="G9" s="5">
        <v>23.6</v>
      </c>
      <c r="H9" s="6">
        <v>6826261</v>
      </c>
      <c r="I9" s="12">
        <v>2849923</v>
      </c>
      <c r="J9" s="12">
        <v>3597647</v>
      </c>
      <c r="K9" s="12">
        <v>19504287</v>
      </c>
      <c r="L9" s="11"/>
      <c r="M9" s="22">
        <v>32778118</v>
      </c>
    </row>
    <row r="10" spans="1:13" x14ac:dyDescent="0.3">
      <c r="A10" s="21">
        <v>1966</v>
      </c>
      <c r="B10" s="4">
        <v>9.5</v>
      </c>
      <c r="C10" s="5">
        <v>24.7</v>
      </c>
      <c r="D10" s="5">
        <v>87.7</v>
      </c>
      <c r="E10" s="5">
        <v>73.599999999999994</v>
      </c>
      <c r="F10" s="11"/>
      <c r="G10" s="5">
        <v>27.6</v>
      </c>
      <c r="H10" s="6">
        <v>7991302</v>
      </c>
      <c r="I10" s="12">
        <v>2710194</v>
      </c>
      <c r="J10" s="12">
        <v>3392890</v>
      </c>
      <c r="K10" s="12">
        <v>21285732</v>
      </c>
      <c r="L10" s="11"/>
      <c r="M10" s="22">
        <v>35380118</v>
      </c>
    </row>
    <row r="11" spans="1:13" x14ac:dyDescent="0.3">
      <c r="A11" s="21">
        <v>1967</v>
      </c>
      <c r="B11" s="4">
        <v>8.8000000000000007</v>
      </c>
      <c r="C11" s="5">
        <v>27.5</v>
      </c>
      <c r="D11" s="5">
        <v>90.7</v>
      </c>
      <c r="E11" s="5">
        <v>69.900000000000006</v>
      </c>
      <c r="F11" s="5">
        <v>70.599999999999994</v>
      </c>
      <c r="G11" s="5">
        <v>28.2</v>
      </c>
      <c r="H11" s="6">
        <v>6758280</v>
      </c>
      <c r="I11" s="12">
        <v>2872604</v>
      </c>
      <c r="J11" s="12">
        <v>3181132</v>
      </c>
      <c r="K11" s="12">
        <v>20475733</v>
      </c>
      <c r="L11" s="12">
        <v>1671277</v>
      </c>
      <c r="M11" s="22">
        <v>34959026</v>
      </c>
    </row>
    <row r="12" spans="1:13" x14ac:dyDescent="0.3">
      <c r="A12" s="21">
        <v>1968</v>
      </c>
      <c r="B12" s="4">
        <v>9.9</v>
      </c>
      <c r="C12" s="5">
        <v>26.4</v>
      </c>
      <c r="D12" s="5">
        <v>79.599999999999994</v>
      </c>
      <c r="E12" s="5">
        <v>67.599999999999994</v>
      </c>
      <c r="F12" s="5">
        <v>138</v>
      </c>
      <c r="G12" s="5">
        <v>39</v>
      </c>
      <c r="H12" s="6">
        <v>6883493</v>
      </c>
      <c r="I12" s="12">
        <v>2728357</v>
      </c>
      <c r="J12" s="12">
        <v>2885272</v>
      </c>
      <c r="K12" s="12">
        <v>19390652</v>
      </c>
      <c r="L12" s="12">
        <v>16572472</v>
      </c>
      <c r="M12" s="22">
        <v>48460246</v>
      </c>
    </row>
    <row r="13" spans="1:13" x14ac:dyDescent="0.3">
      <c r="A13" s="21">
        <v>1969</v>
      </c>
      <c r="B13" s="4">
        <v>11.3</v>
      </c>
      <c r="C13" s="5">
        <v>22.6</v>
      </c>
      <c r="D13" s="5">
        <v>69.5</v>
      </c>
      <c r="E13" s="5">
        <v>66.400000000000006</v>
      </c>
      <c r="F13" s="5">
        <v>91.4</v>
      </c>
      <c r="G13" s="5">
        <v>36.1</v>
      </c>
      <c r="H13" s="6">
        <v>7557966</v>
      </c>
      <c r="I13" s="12">
        <v>2011445</v>
      </c>
      <c r="J13" s="12">
        <v>2739346</v>
      </c>
      <c r="K13" s="12">
        <v>18396618</v>
      </c>
      <c r="L13" s="12">
        <v>13248737</v>
      </c>
      <c r="M13" s="22">
        <v>43954112</v>
      </c>
    </row>
    <row r="14" spans="1:13" x14ac:dyDescent="0.3">
      <c r="A14" s="21">
        <v>1970</v>
      </c>
      <c r="B14" s="4">
        <v>11.6</v>
      </c>
      <c r="C14" s="5">
        <v>26.2</v>
      </c>
      <c r="D14" s="5">
        <v>69.3</v>
      </c>
      <c r="E14" s="5">
        <v>66.8</v>
      </c>
      <c r="F14" s="5">
        <v>57.9</v>
      </c>
      <c r="G14" s="5">
        <v>32.299999999999997</v>
      </c>
      <c r="H14" s="6">
        <v>7680831</v>
      </c>
      <c r="I14" s="12">
        <v>1915273</v>
      </c>
      <c r="J14" s="12">
        <v>2329187</v>
      </c>
      <c r="K14" s="12">
        <v>18110147</v>
      </c>
      <c r="L14" s="12">
        <v>7843259</v>
      </c>
      <c r="M14" s="22">
        <v>37878697</v>
      </c>
    </row>
    <row r="15" spans="1:13" x14ac:dyDescent="0.3">
      <c r="A15" s="21">
        <v>1971</v>
      </c>
      <c r="B15" s="4">
        <v>11.3</v>
      </c>
      <c r="C15" s="5">
        <v>29.4</v>
      </c>
      <c r="D15" s="5">
        <v>57.9</v>
      </c>
      <c r="E15" s="5">
        <v>62.4</v>
      </c>
      <c r="F15" s="5">
        <v>50.9</v>
      </c>
      <c r="G15" s="5">
        <v>30.1</v>
      </c>
      <c r="H15" s="6">
        <v>7292476</v>
      </c>
      <c r="I15" s="12">
        <v>2274124</v>
      </c>
      <c r="J15" s="12">
        <v>2028304</v>
      </c>
      <c r="K15" s="12">
        <v>17042703</v>
      </c>
      <c r="L15" s="12">
        <v>5961116</v>
      </c>
      <c r="M15" s="22">
        <v>34598723</v>
      </c>
    </row>
    <row r="16" spans="1:13" x14ac:dyDescent="0.3">
      <c r="A16" s="21">
        <v>1972</v>
      </c>
      <c r="B16" s="4">
        <v>9.8000000000000007</v>
      </c>
      <c r="C16" s="5">
        <v>34.4</v>
      </c>
      <c r="D16" s="5">
        <v>57.4</v>
      </c>
      <c r="E16" s="5">
        <v>63.3</v>
      </c>
      <c r="F16" s="5">
        <v>65.3</v>
      </c>
      <c r="G16" s="5">
        <v>29.6</v>
      </c>
      <c r="H16" s="6">
        <v>6646908</v>
      </c>
      <c r="I16" s="12">
        <v>2817045</v>
      </c>
      <c r="J16" s="12">
        <v>1742749</v>
      </c>
      <c r="K16" s="12">
        <v>16361771</v>
      </c>
      <c r="L16" s="12">
        <v>6335666</v>
      </c>
      <c r="M16" s="22">
        <v>33904139</v>
      </c>
    </row>
    <row r="17" spans="1:21" x14ac:dyDescent="0.3">
      <c r="A17" s="21">
        <v>1973</v>
      </c>
      <c r="B17" s="4">
        <v>9.5</v>
      </c>
      <c r="C17" s="5">
        <v>36.200000000000003</v>
      </c>
      <c r="D17" s="5">
        <v>50</v>
      </c>
      <c r="E17" s="5">
        <v>60.8</v>
      </c>
      <c r="F17" s="5">
        <v>90.4</v>
      </c>
      <c r="G17" s="5">
        <v>31.7</v>
      </c>
      <c r="H17" s="6">
        <v>5948826</v>
      </c>
      <c r="I17" s="12">
        <v>3238967</v>
      </c>
      <c r="J17" s="12">
        <v>1515088</v>
      </c>
      <c r="K17" s="12">
        <v>15735703</v>
      </c>
      <c r="L17" s="12">
        <v>8181598</v>
      </c>
      <c r="M17" s="22">
        <v>34620182</v>
      </c>
    </row>
    <row r="18" spans="1:21" x14ac:dyDescent="0.3">
      <c r="A18" s="21">
        <v>1974</v>
      </c>
      <c r="B18" s="4">
        <v>8.3000000000000007</v>
      </c>
      <c r="C18" s="5">
        <v>34.200000000000003</v>
      </c>
      <c r="D18" s="5">
        <v>45.6</v>
      </c>
      <c r="E18" s="5">
        <v>57.4</v>
      </c>
      <c r="F18" s="5">
        <v>110.3</v>
      </c>
      <c r="G18" s="5">
        <v>30.5</v>
      </c>
      <c r="H18" s="6">
        <v>5464319</v>
      </c>
      <c r="I18" s="12">
        <v>3334759</v>
      </c>
      <c r="J18" s="12">
        <v>1432528</v>
      </c>
      <c r="K18" s="12">
        <v>14939292</v>
      </c>
      <c r="L18" s="12">
        <v>9383064</v>
      </c>
      <c r="M18" s="22">
        <v>34553962</v>
      </c>
    </row>
    <row r="19" spans="1:21" x14ac:dyDescent="0.3">
      <c r="A19" s="21">
        <v>1975</v>
      </c>
      <c r="B19" s="4">
        <v>6</v>
      </c>
      <c r="C19" s="5">
        <v>35.799999999999997</v>
      </c>
      <c r="D19" s="5">
        <v>36.1</v>
      </c>
      <c r="E19" s="5">
        <v>53.4</v>
      </c>
      <c r="F19" s="5">
        <v>103.2</v>
      </c>
      <c r="G19" s="5">
        <v>26.2</v>
      </c>
      <c r="H19" s="6">
        <v>4551324</v>
      </c>
      <c r="I19" s="12">
        <v>3954024</v>
      </c>
      <c r="J19" s="12">
        <v>1318779</v>
      </c>
      <c r="K19" s="12">
        <v>14312685</v>
      </c>
      <c r="L19" s="12">
        <v>8706862</v>
      </c>
      <c r="M19" s="22">
        <v>32843674</v>
      </c>
    </row>
    <row r="20" spans="1:21" x14ac:dyDescent="0.3">
      <c r="A20" s="21">
        <v>1976</v>
      </c>
      <c r="B20" s="4">
        <v>5.8</v>
      </c>
      <c r="C20" s="5">
        <v>35.200000000000003</v>
      </c>
      <c r="D20" s="5">
        <v>35.1</v>
      </c>
      <c r="E20" s="5">
        <v>53.8</v>
      </c>
      <c r="F20" s="5">
        <v>133.30000000000001</v>
      </c>
      <c r="G20" s="5">
        <v>27.1</v>
      </c>
      <c r="H20" s="6">
        <v>4200539</v>
      </c>
      <c r="I20" s="12">
        <v>4063897</v>
      </c>
      <c r="J20" s="12">
        <v>1246005</v>
      </c>
      <c r="K20" s="12">
        <v>14496380</v>
      </c>
      <c r="L20" s="12">
        <v>8807439</v>
      </c>
      <c r="M20" s="22">
        <v>32814260</v>
      </c>
    </row>
    <row r="21" spans="1:21" x14ac:dyDescent="0.3">
      <c r="A21" s="21">
        <v>1977</v>
      </c>
      <c r="B21" s="4">
        <v>5.6</v>
      </c>
      <c r="C21" s="5">
        <v>29.4</v>
      </c>
      <c r="D21" s="5">
        <v>30.4</v>
      </c>
      <c r="E21" s="5">
        <v>50.8</v>
      </c>
      <c r="F21" s="5">
        <v>140.19999999999999</v>
      </c>
      <c r="G21" s="5">
        <v>26.2</v>
      </c>
      <c r="H21" s="6">
        <v>4060957</v>
      </c>
      <c r="I21" s="12">
        <v>3677361</v>
      </c>
      <c r="J21" s="12">
        <v>1210064</v>
      </c>
      <c r="K21" s="12">
        <v>14621635</v>
      </c>
      <c r="L21" s="12">
        <v>9110037</v>
      </c>
      <c r="M21" s="22">
        <v>32680054</v>
      </c>
    </row>
    <row r="22" spans="1:21" x14ac:dyDescent="0.3">
      <c r="A22" s="21">
        <v>1978</v>
      </c>
      <c r="B22" s="4">
        <v>4.9000000000000004</v>
      </c>
      <c r="C22" s="5">
        <v>26.4</v>
      </c>
      <c r="D22" s="5">
        <v>26.1</v>
      </c>
      <c r="E22" s="5">
        <v>48.9</v>
      </c>
      <c r="F22" s="5">
        <v>117.6</v>
      </c>
      <c r="G22" s="5">
        <v>23.5</v>
      </c>
      <c r="H22" s="6">
        <v>3671322</v>
      </c>
      <c r="I22" s="12">
        <v>3343556</v>
      </c>
      <c r="J22" s="12">
        <v>1095737</v>
      </c>
      <c r="K22" s="12">
        <v>15103853</v>
      </c>
      <c r="L22" s="12">
        <v>7252869</v>
      </c>
      <c r="M22" s="22">
        <v>30467337</v>
      </c>
    </row>
    <row r="23" spans="1:21" x14ac:dyDescent="0.3">
      <c r="A23" s="21">
        <v>1979</v>
      </c>
      <c r="B23" s="4">
        <v>4.5999999999999996</v>
      </c>
      <c r="C23" s="5">
        <v>24.4</v>
      </c>
      <c r="D23" s="5">
        <v>27.7</v>
      </c>
      <c r="E23" s="5">
        <v>51.2</v>
      </c>
      <c r="F23" s="5">
        <v>94.9</v>
      </c>
      <c r="G23" s="5">
        <v>22.9</v>
      </c>
      <c r="H23" s="6">
        <v>3536296</v>
      </c>
      <c r="I23" s="12">
        <v>3029397</v>
      </c>
      <c r="J23" s="12">
        <v>1131798</v>
      </c>
      <c r="K23" s="12">
        <v>16546576</v>
      </c>
      <c r="L23" s="12">
        <v>5713032</v>
      </c>
      <c r="M23" s="22">
        <v>29957099</v>
      </c>
    </row>
    <row r="24" spans="1:21" x14ac:dyDescent="0.3">
      <c r="A24" s="21">
        <v>1980</v>
      </c>
      <c r="B24" s="4">
        <v>4.3</v>
      </c>
      <c r="C24" s="5">
        <v>19.899999999999999</v>
      </c>
      <c r="D24" s="5">
        <v>23.2</v>
      </c>
      <c r="E24" s="5">
        <v>48.7</v>
      </c>
      <c r="F24" s="5">
        <v>86</v>
      </c>
      <c r="G24" s="5">
        <v>21.1</v>
      </c>
      <c r="H24" s="6">
        <v>3516807</v>
      </c>
      <c r="I24" s="12">
        <v>2612091</v>
      </c>
      <c r="J24" s="12">
        <v>1055105</v>
      </c>
      <c r="K24" s="12">
        <v>17739142</v>
      </c>
      <c r="L24" s="12">
        <v>4660659</v>
      </c>
      <c r="M24" s="22">
        <v>29583804</v>
      </c>
    </row>
    <row r="25" spans="1:21" x14ac:dyDescent="0.3">
      <c r="A25" s="21">
        <v>1981</v>
      </c>
      <c r="B25" s="4">
        <v>4.3</v>
      </c>
      <c r="C25" s="5">
        <v>20</v>
      </c>
      <c r="D25" s="5">
        <v>18.899999999999999</v>
      </c>
      <c r="E25" s="5">
        <v>50.6</v>
      </c>
      <c r="F25" s="5">
        <v>59.2</v>
      </c>
      <c r="G25" s="5">
        <v>21</v>
      </c>
      <c r="H25" s="6">
        <v>3605207</v>
      </c>
      <c r="I25" s="12">
        <v>2583690</v>
      </c>
      <c r="J25" s="12">
        <v>910595</v>
      </c>
      <c r="K25" s="12">
        <v>19954159</v>
      </c>
      <c r="L25" s="12">
        <v>3759760</v>
      </c>
      <c r="M25" s="22">
        <v>30813411</v>
      </c>
    </row>
    <row r="26" spans="1:21" x14ac:dyDescent="0.3">
      <c r="A26" s="21">
        <v>1982</v>
      </c>
      <c r="B26" s="4">
        <v>4.0999999999999996</v>
      </c>
      <c r="C26" s="5">
        <v>16.5</v>
      </c>
      <c r="D26" s="5">
        <v>16</v>
      </c>
      <c r="E26" s="5">
        <v>44.2</v>
      </c>
      <c r="F26" s="5">
        <v>38.799999999999997</v>
      </c>
      <c r="G26" s="5">
        <v>19.2</v>
      </c>
      <c r="H26" s="6">
        <v>3680043</v>
      </c>
      <c r="I26" s="12">
        <v>1496895</v>
      </c>
      <c r="J26" s="12">
        <v>806366</v>
      </c>
      <c r="K26" s="12">
        <v>21934760</v>
      </c>
      <c r="L26" s="12">
        <v>2999247</v>
      </c>
      <c r="M26" s="22">
        <v>30917311</v>
      </c>
    </row>
    <row r="27" spans="1:21" x14ac:dyDescent="0.3">
      <c r="A27" s="21">
        <v>1983</v>
      </c>
      <c r="B27" s="4">
        <v>3.7</v>
      </c>
      <c r="C27" s="5">
        <v>14</v>
      </c>
      <c r="D27" s="5">
        <v>14.4</v>
      </c>
      <c r="E27" s="5">
        <v>39.6</v>
      </c>
      <c r="F27" s="5">
        <v>35.1</v>
      </c>
      <c r="G27" s="5">
        <v>16.899999999999999</v>
      </c>
      <c r="H27" s="6">
        <v>3682130</v>
      </c>
      <c r="I27" s="12">
        <v>1467855</v>
      </c>
      <c r="J27" s="12">
        <v>790150</v>
      </c>
      <c r="K27" s="12">
        <v>20877527</v>
      </c>
      <c r="L27" s="12">
        <v>2847618</v>
      </c>
      <c r="M27" s="22">
        <v>29665280</v>
      </c>
    </row>
    <row r="28" spans="1:21" x14ac:dyDescent="0.3">
      <c r="A28" s="21">
        <v>1984</v>
      </c>
      <c r="B28" s="4">
        <v>3.9</v>
      </c>
      <c r="C28" s="5">
        <v>15.9</v>
      </c>
      <c r="D28" s="5">
        <v>15.8</v>
      </c>
      <c r="E28" s="5">
        <v>37.9</v>
      </c>
      <c r="F28" s="5">
        <v>30.4</v>
      </c>
      <c r="G28" s="5">
        <v>17</v>
      </c>
      <c r="H28" s="6">
        <v>3708185</v>
      </c>
      <c r="I28" s="12">
        <v>1709653</v>
      </c>
      <c r="J28" s="12">
        <v>829090</v>
      </c>
      <c r="K28" s="12">
        <v>21449415</v>
      </c>
      <c r="L28" s="12">
        <v>2383476</v>
      </c>
      <c r="M28" s="22">
        <v>30079819</v>
      </c>
    </row>
    <row r="29" spans="1:21" x14ac:dyDescent="0.3">
      <c r="A29" s="21">
        <v>1985</v>
      </c>
      <c r="B29" s="4">
        <v>3.3</v>
      </c>
      <c r="C29" s="5">
        <v>12.3</v>
      </c>
      <c r="D29" s="5">
        <v>16.3</v>
      </c>
      <c r="E29" s="5">
        <v>39.1</v>
      </c>
      <c r="F29" s="5">
        <v>22.1</v>
      </c>
      <c r="G29" s="5">
        <v>16</v>
      </c>
      <c r="H29" s="6">
        <v>3419300</v>
      </c>
      <c r="I29" s="12">
        <v>1868780</v>
      </c>
      <c r="J29" s="12">
        <v>838817</v>
      </c>
      <c r="K29" s="12">
        <v>21979087</v>
      </c>
      <c r="L29" s="12">
        <v>1744433</v>
      </c>
      <c r="M29" s="22">
        <v>29850417</v>
      </c>
    </row>
    <row r="30" spans="1:21" x14ac:dyDescent="0.3">
      <c r="A30" s="21">
        <v>1986</v>
      </c>
      <c r="B30" s="4">
        <v>2.9</v>
      </c>
      <c r="C30" s="5">
        <v>14.4</v>
      </c>
      <c r="D30" s="5">
        <v>24.7</v>
      </c>
      <c r="E30" s="5">
        <v>35.4</v>
      </c>
      <c r="F30" s="5">
        <v>19.5</v>
      </c>
      <c r="G30" s="5">
        <v>14.2</v>
      </c>
      <c r="H30" s="6">
        <v>3220769</v>
      </c>
      <c r="I30" s="12">
        <v>2387266</v>
      </c>
      <c r="J30" s="12">
        <v>722118</v>
      </c>
      <c r="K30" s="12">
        <v>19520103</v>
      </c>
      <c r="L30" s="12">
        <v>1314374</v>
      </c>
      <c r="M30" s="22">
        <v>27164630</v>
      </c>
    </row>
    <row r="31" spans="1:21" x14ac:dyDescent="0.3">
      <c r="A31" s="21">
        <v>1987</v>
      </c>
      <c r="B31" s="4">
        <v>2.9</v>
      </c>
      <c r="C31" s="5">
        <v>13.9</v>
      </c>
      <c r="D31" s="5">
        <v>17.399999999999999</v>
      </c>
      <c r="E31" s="5">
        <v>35.1</v>
      </c>
      <c r="F31" s="5">
        <v>26.2</v>
      </c>
      <c r="G31" s="5">
        <v>14.1</v>
      </c>
      <c r="H31" s="6">
        <v>3040941</v>
      </c>
      <c r="I31" s="12">
        <v>1847551</v>
      </c>
      <c r="J31" s="12">
        <v>827229</v>
      </c>
      <c r="K31" s="12">
        <v>18319149</v>
      </c>
      <c r="L31" s="12">
        <v>1069179</v>
      </c>
      <c r="M31" s="22">
        <v>25104049</v>
      </c>
    </row>
    <row r="32" spans="1:21" ht="18" x14ac:dyDescent="0.35">
      <c r="A32" s="21">
        <v>1988</v>
      </c>
      <c r="B32" s="4">
        <v>2.7</v>
      </c>
      <c r="C32" s="5">
        <v>13</v>
      </c>
      <c r="D32" s="5">
        <v>18.899999999999999</v>
      </c>
      <c r="E32" s="5">
        <v>32.6</v>
      </c>
      <c r="F32" s="5">
        <v>23.3</v>
      </c>
      <c r="G32" s="5">
        <v>13.2</v>
      </c>
      <c r="H32" s="6">
        <v>2779524</v>
      </c>
      <c r="I32" s="12">
        <v>1684853</v>
      </c>
      <c r="J32" s="12">
        <v>884954</v>
      </c>
      <c r="K32" s="12">
        <v>17089238</v>
      </c>
      <c r="L32" s="12">
        <v>878887</v>
      </c>
      <c r="M32" s="22">
        <v>23317456</v>
      </c>
      <c r="U32" s="393" t="s">
        <v>297</v>
      </c>
    </row>
    <row r="33" spans="1:13" x14ac:dyDescent="0.3">
      <c r="A33" s="21">
        <v>1989</v>
      </c>
      <c r="B33" s="4">
        <v>2.6</v>
      </c>
      <c r="C33" s="5">
        <v>12.8</v>
      </c>
      <c r="D33" s="5">
        <v>16.2</v>
      </c>
      <c r="E33" s="5">
        <v>30.8</v>
      </c>
      <c r="F33" s="5">
        <v>16.8</v>
      </c>
      <c r="G33" s="5">
        <v>12.5</v>
      </c>
      <c r="H33" s="6">
        <v>2488169</v>
      </c>
      <c r="I33" s="12">
        <v>1544989</v>
      </c>
      <c r="J33" s="12">
        <v>773372</v>
      </c>
      <c r="K33" s="12">
        <v>15476534</v>
      </c>
      <c r="L33" s="12">
        <v>686228</v>
      </c>
      <c r="M33" s="22">
        <v>20969292</v>
      </c>
    </row>
    <row r="34" spans="1:13" x14ac:dyDescent="0.3">
      <c r="A34" s="21">
        <v>1990</v>
      </c>
      <c r="B34" s="4">
        <v>2.6</v>
      </c>
      <c r="C34" s="5">
        <v>12.3</v>
      </c>
      <c r="D34" s="5">
        <v>16.399999999999999</v>
      </c>
      <c r="E34" s="5">
        <v>29.5</v>
      </c>
      <c r="F34" s="5">
        <v>12.8</v>
      </c>
      <c r="G34" s="5">
        <v>12</v>
      </c>
      <c r="H34" s="6">
        <v>2432506</v>
      </c>
      <c r="I34" s="12">
        <v>1454066</v>
      </c>
      <c r="J34" s="12">
        <v>805807</v>
      </c>
      <c r="K34" s="12">
        <v>14592497</v>
      </c>
      <c r="L34" s="12">
        <v>550211</v>
      </c>
      <c r="M34" s="22">
        <v>19835087</v>
      </c>
    </row>
    <row r="35" spans="1:13" x14ac:dyDescent="0.3">
      <c r="A35" s="21">
        <v>1991</v>
      </c>
      <c r="B35" s="4">
        <v>2.7</v>
      </c>
      <c r="C35" s="5">
        <v>12.3</v>
      </c>
      <c r="D35" s="5">
        <v>17.899999999999999</v>
      </c>
      <c r="E35" s="5">
        <v>29.4</v>
      </c>
      <c r="F35" s="5">
        <v>16.899999999999999</v>
      </c>
      <c r="G35" s="5">
        <v>12.2</v>
      </c>
      <c r="H35" s="6">
        <v>2510130</v>
      </c>
      <c r="I35" s="12">
        <v>1393046</v>
      </c>
      <c r="J35" s="12">
        <v>804003</v>
      </c>
      <c r="K35" s="12">
        <v>14380288</v>
      </c>
      <c r="L35" s="12">
        <v>485881</v>
      </c>
      <c r="M35" s="22">
        <v>19573348</v>
      </c>
    </row>
    <row r="36" spans="1:13" x14ac:dyDescent="0.3">
      <c r="A36" s="21">
        <v>1992</v>
      </c>
      <c r="B36" s="4">
        <v>2.6</v>
      </c>
      <c r="C36" s="5">
        <v>11.7</v>
      </c>
      <c r="D36" s="5">
        <v>16.5</v>
      </c>
      <c r="E36" s="5">
        <v>27.8</v>
      </c>
      <c r="F36" s="5">
        <v>14.1</v>
      </c>
      <c r="G36" s="5">
        <v>11.5</v>
      </c>
      <c r="H36" s="6">
        <v>2426783</v>
      </c>
      <c r="I36" s="12">
        <v>1227475</v>
      </c>
      <c r="J36" s="12">
        <v>832580</v>
      </c>
      <c r="K36" s="12">
        <v>13637695</v>
      </c>
      <c r="L36" s="12">
        <v>355139</v>
      </c>
      <c r="M36" s="22">
        <v>18479672</v>
      </c>
    </row>
    <row r="37" spans="1:13" x14ac:dyDescent="0.3">
      <c r="A37" s="21">
        <v>1993</v>
      </c>
      <c r="B37" s="7">
        <v>2.4</v>
      </c>
      <c r="C37" s="5">
        <v>10.1</v>
      </c>
      <c r="D37" s="5">
        <v>17.399999999999999</v>
      </c>
      <c r="E37" s="5">
        <v>27.9</v>
      </c>
      <c r="F37" s="5">
        <v>13.3</v>
      </c>
      <c r="G37" s="5">
        <v>11.4</v>
      </c>
      <c r="H37" s="6">
        <v>2143943</v>
      </c>
      <c r="I37" s="12">
        <v>1095551</v>
      </c>
      <c r="J37" s="12">
        <v>772668</v>
      </c>
      <c r="K37" s="12">
        <v>13110882</v>
      </c>
      <c r="L37" s="12">
        <v>272517</v>
      </c>
      <c r="M37" s="22">
        <v>17395561</v>
      </c>
    </row>
    <row r="38" spans="1:13" x14ac:dyDescent="0.3">
      <c r="A38" s="21">
        <v>1994</v>
      </c>
      <c r="B38" s="4">
        <v>2.4</v>
      </c>
      <c r="C38" s="5">
        <v>9.6</v>
      </c>
      <c r="D38" s="5">
        <v>14.8</v>
      </c>
      <c r="E38" s="5">
        <v>26.6</v>
      </c>
      <c r="F38" s="5">
        <v>3.5</v>
      </c>
      <c r="G38" s="5">
        <v>11</v>
      </c>
      <c r="H38" s="6">
        <v>2003272</v>
      </c>
      <c r="I38" s="12">
        <v>955703</v>
      </c>
      <c r="J38" s="12">
        <v>733965</v>
      </c>
      <c r="K38" s="12">
        <v>12747075</v>
      </c>
      <c r="L38" s="12">
        <v>90965</v>
      </c>
      <c r="M38" s="22">
        <v>16530980</v>
      </c>
    </row>
    <row r="39" spans="1:13" x14ac:dyDescent="0.3">
      <c r="A39" s="21">
        <v>1995</v>
      </c>
      <c r="B39" s="4">
        <v>2.2999999999999998</v>
      </c>
      <c r="C39" s="5">
        <v>11.4</v>
      </c>
      <c r="D39" s="5">
        <v>14.5</v>
      </c>
      <c r="E39" s="5">
        <v>26.9</v>
      </c>
      <c r="F39" s="5">
        <v>12.4</v>
      </c>
      <c r="G39" s="5">
        <v>11.9</v>
      </c>
      <c r="H39" s="6">
        <v>1783331</v>
      </c>
      <c r="I39" s="12">
        <v>1040127</v>
      </c>
      <c r="J39" s="12">
        <v>698537</v>
      </c>
      <c r="K39" s="12">
        <v>12877305</v>
      </c>
      <c r="L39" s="12">
        <v>126524</v>
      </c>
      <c r="M39" s="22">
        <v>16525824</v>
      </c>
    </row>
    <row r="40" spans="1:13" x14ac:dyDescent="0.3">
      <c r="A40" s="21">
        <v>1996</v>
      </c>
      <c r="B40" s="4">
        <v>3.2</v>
      </c>
      <c r="C40" s="5">
        <v>13.7</v>
      </c>
      <c r="D40" s="5">
        <v>17.600000000000001</v>
      </c>
      <c r="E40" s="5">
        <v>31.8</v>
      </c>
      <c r="F40" s="5">
        <v>15.5</v>
      </c>
      <c r="G40" s="5">
        <v>15.3</v>
      </c>
      <c r="H40" s="6">
        <v>1740057</v>
      </c>
      <c r="I40" s="12">
        <v>955626</v>
      </c>
      <c r="J40" s="12">
        <v>657135</v>
      </c>
      <c r="K40" s="12">
        <v>12696542</v>
      </c>
      <c r="L40" s="12">
        <v>125797</v>
      </c>
      <c r="M40" s="22">
        <v>16175157</v>
      </c>
    </row>
    <row r="41" spans="1:13" x14ac:dyDescent="0.3">
      <c r="A41" s="21">
        <v>1997</v>
      </c>
      <c r="B41" s="4">
        <v>3.2</v>
      </c>
      <c r="C41" s="5">
        <v>13.5</v>
      </c>
      <c r="D41" s="5">
        <v>15.9</v>
      </c>
      <c r="E41" s="5">
        <v>31.4</v>
      </c>
      <c r="F41" s="5">
        <v>12</v>
      </c>
      <c r="G41" s="5">
        <v>15.2</v>
      </c>
      <c r="H41" s="6">
        <v>1691832</v>
      </c>
      <c r="I41" s="12">
        <v>991714</v>
      </c>
      <c r="J41" s="12">
        <v>603422</v>
      </c>
      <c r="K41" s="12">
        <v>12667200</v>
      </c>
      <c r="L41" s="12">
        <v>180245</v>
      </c>
      <c r="M41" s="22">
        <v>16134413</v>
      </c>
    </row>
    <row r="42" spans="1:13" x14ac:dyDescent="0.3">
      <c r="A42" s="21">
        <v>1998</v>
      </c>
      <c r="B42" s="4">
        <v>3.1</v>
      </c>
      <c r="C42" s="5">
        <v>12.7</v>
      </c>
      <c r="D42" s="5">
        <v>15.4</v>
      </c>
      <c r="E42" s="5">
        <v>33.6</v>
      </c>
      <c r="F42" s="5">
        <v>13.3</v>
      </c>
      <c r="G42" s="5">
        <v>16.2</v>
      </c>
      <c r="H42" s="6">
        <v>1590425</v>
      </c>
      <c r="I42" s="12">
        <v>828028</v>
      </c>
      <c r="J42" s="12">
        <v>582568</v>
      </c>
      <c r="K42" s="12">
        <v>13382441</v>
      </c>
      <c r="L42" s="12">
        <v>239255</v>
      </c>
      <c r="M42" s="22">
        <v>16622717</v>
      </c>
    </row>
    <row r="43" spans="1:13" x14ac:dyDescent="0.3">
      <c r="A43" s="21">
        <v>1999</v>
      </c>
      <c r="B43" s="4">
        <v>3.1</v>
      </c>
      <c r="C43" s="5">
        <v>11.5</v>
      </c>
      <c r="D43" s="5">
        <v>17.7</v>
      </c>
      <c r="E43" s="5">
        <v>31.6</v>
      </c>
      <c r="F43" s="5">
        <v>11.7</v>
      </c>
      <c r="G43" s="5">
        <v>15.5</v>
      </c>
      <c r="H43" s="6">
        <v>1511361</v>
      </c>
      <c r="I43" s="12">
        <v>638239</v>
      </c>
      <c r="J43" s="12">
        <v>606812</v>
      </c>
      <c r="K43" s="12">
        <v>12373436</v>
      </c>
      <c r="L43" s="12">
        <v>208707</v>
      </c>
      <c r="M43" s="22">
        <v>15338555</v>
      </c>
    </row>
    <row r="44" spans="1:13" x14ac:dyDescent="0.3">
      <c r="A44" s="21">
        <v>2000</v>
      </c>
      <c r="B44" s="4">
        <v>2.9</v>
      </c>
      <c r="C44" s="5">
        <v>11.2</v>
      </c>
      <c r="D44" s="5">
        <v>18.899999999999999</v>
      </c>
      <c r="E44" s="5">
        <v>30.4</v>
      </c>
      <c r="F44" s="5">
        <v>11.2</v>
      </c>
      <c r="G44" s="5">
        <v>14.8</v>
      </c>
      <c r="H44" s="6">
        <v>1556127</v>
      </c>
      <c r="I44" s="12">
        <v>725437</v>
      </c>
      <c r="J44" s="12">
        <v>696340</v>
      </c>
      <c r="K44" s="12">
        <v>12559879</v>
      </c>
      <c r="L44" s="12">
        <v>213671</v>
      </c>
      <c r="M44" s="22">
        <v>15751454</v>
      </c>
    </row>
    <row r="45" spans="1:13" x14ac:dyDescent="0.3">
      <c r="A45" s="21">
        <v>2001</v>
      </c>
      <c r="B45" s="4">
        <v>2.7</v>
      </c>
      <c r="C45" s="5">
        <v>10.4</v>
      </c>
      <c r="D45" s="5">
        <v>16.3</v>
      </c>
      <c r="E45" s="5">
        <v>30.9</v>
      </c>
      <c r="F45" s="5">
        <v>10</v>
      </c>
      <c r="G45" s="5">
        <v>15.1</v>
      </c>
      <c r="H45" s="6">
        <v>1430087</v>
      </c>
      <c r="I45" s="12">
        <v>650982</v>
      </c>
      <c r="J45" s="12">
        <v>656160</v>
      </c>
      <c r="K45" s="12">
        <v>13369437</v>
      </c>
      <c r="L45" s="12">
        <v>173567</v>
      </c>
      <c r="M45" s="22">
        <v>16280233</v>
      </c>
    </row>
    <row r="46" spans="1:13" x14ac:dyDescent="0.3">
      <c r="A46" s="21">
        <v>2002</v>
      </c>
      <c r="B46" s="4">
        <v>2.6</v>
      </c>
      <c r="C46" s="5">
        <v>10.7</v>
      </c>
      <c r="D46" s="5">
        <v>14.5</v>
      </c>
      <c r="E46" s="5">
        <v>31.9</v>
      </c>
      <c r="F46" s="5">
        <v>9.1</v>
      </c>
      <c r="G46" s="5">
        <v>16</v>
      </c>
      <c r="H46" s="6">
        <v>1313159</v>
      </c>
      <c r="I46" s="12">
        <v>630368</v>
      </c>
      <c r="J46" s="12">
        <v>603383</v>
      </c>
      <c r="K46" s="12">
        <v>14277806</v>
      </c>
      <c r="L46" s="12">
        <v>157118</v>
      </c>
      <c r="M46" s="22">
        <v>16981834</v>
      </c>
    </row>
    <row r="47" spans="1:13" x14ac:dyDescent="0.3">
      <c r="A47" s="21">
        <v>2003</v>
      </c>
      <c r="B47" s="4">
        <v>2.6</v>
      </c>
      <c r="C47" s="5">
        <v>9.5</v>
      </c>
      <c r="D47" s="5">
        <v>14.3</v>
      </c>
      <c r="E47" s="5">
        <v>36.700000000000003</v>
      </c>
      <c r="F47" s="5">
        <v>8.4</v>
      </c>
      <c r="G47" s="5">
        <v>18.100000000000001</v>
      </c>
      <c r="H47" s="6">
        <v>1275084</v>
      </c>
      <c r="I47" s="12">
        <v>598971</v>
      </c>
      <c r="J47" s="12">
        <v>572145</v>
      </c>
      <c r="K47" s="12">
        <v>16823588</v>
      </c>
      <c r="L47" s="12">
        <v>141033</v>
      </c>
      <c r="M47" s="22">
        <v>19410821</v>
      </c>
    </row>
    <row r="48" spans="1:13" x14ac:dyDescent="0.3">
      <c r="A48" s="21">
        <v>2004</v>
      </c>
      <c r="B48" s="4">
        <v>2.5</v>
      </c>
      <c r="C48" s="5">
        <v>9</v>
      </c>
      <c r="D48" s="5">
        <v>14.1</v>
      </c>
      <c r="E48" s="5">
        <v>45.8</v>
      </c>
      <c r="F48" s="5">
        <v>9.5</v>
      </c>
      <c r="G48" s="5">
        <v>22.1</v>
      </c>
      <c r="H48" s="6">
        <v>1266627</v>
      </c>
      <c r="I48" s="12">
        <v>565150</v>
      </c>
      <c r="J48" s="12">
        <v>555166</v>
      </c>
      <c r="K48" s="12">
        <v>22164424</v>
      </c>
      <c r="L48" s="12">
        <v>158632</v>
      </c>
      <c r="M48" s="22">
        <v>24709999</v>
      </c>
    </row>
    <row r="49" spans="1:13" x14ac:dyDescent="0.3">
      <c r="A49" s="21">
        <v>2005</v>
      </c>
      <c r="B49" s="4">
        <v>2.4</v>
      </c>
      <c r="C49" s="5">
        <v>8.6</v>
      </c>
      <c r="D49" s="5">
        <v>13.8</v>
      </c>
      <c r="E49" s="5">
        <v>56.7</v>
      </c>
      <c r="F49" s="5">
        <v>9.3000000000000007</v>
      </c>
      <c r="G49" s="5">
        <v>27.6</v>
      </c>
      <c r="H49" s="6">
        <v>1254295</v>
      </c>
      <c r="I49" s="12">
        <v>535904</v>
      </c>
      <c r="J49" s="12">
        <v>533805</v>
      </c>
      <c r="K49" s="12">
        <v>30298141</v>
      </c>
      <c r="L49" s="12">
        <v>158002</v>
      </c>
      <c r="M49" s="22">
        <v>32780147</v>
      </c>
    </row>
    <row r="50" spans="1:13" x14ac:dyDescent="0.3">
      <c r="A50" s="21">
        <v>2006</v>
      </c>
      <c r="B50" s="4">
        <v>2.4</v>
      </c>
      <c r="C50" s="5">
        <v>8.1999999999999993</v>
      </c>
      <c r="D50" s="5">
        <v>13</v>
      </c>
      <c r="E50" s="5">
        <v>56.1</v>
      </c>
      <c r="F50" s="5">
        <v>8.4</v>
      </c>
      <c r="G50" s="5">
        <v>28.4</v>
      </c>
      <c r="H50" s="6">
        <v>1313478</v>
      </c>
      <c r="I50" s="12">
        <v>501704</v>
      </c>
      <c r="J50" s="12">
        <v>555562</v>
      </c>
      <c r="K50" s="12">
        <v>33740058</v>
      </c>
      <c r="L50" s="12">
        <v>175332</v>
      </c>
      <c r="M50" s="22">
        <v>36286134</v>
      </c>
    </row>
    <row r="51" spans="1:13" x14ac:dyDescent="0.3">
      <c r="A51" s="21">
        <v>2007</v>
      </c>
      <c r="B51" s="4">
        <v>2.5</v>
      </c>
      <c r="C51" s="5">
        <v>8.1999999999999993</v>
      </c>
      <c r="D51" s="5">
        <v>12.9</v>
      </c>
      <c r="E51" s="5">
        <v>49.2</v>
      </c>
      <c r="F51" s="5">
        <v>18.100000000000001</v>
      </c>
      <c r="G51" s="5">
        <v>26.1</v>
      </c>
      <c r="H51" s="6">
        <v>1401762</v>
      </c>
      <c r="I51" s="12">
        <v>468604</v>
      </c>
      <c r="J51" s="12">
        <v>529991</v>
      </c>
      <c r="K51" s="12">
        <v>32148738</v>
      </c>
      <c r="L51" s="12">
        <v>350564</v>
      </c>
      <c r="M51" s="22">
        <v>34899659</v>
      </c>
    </row>
    <row r="52" spans="1:13" x14ac:dyDescent="0.3">
      <c r="A52" s="21">
        <v>2008</v>
      </c>
      <c r="B52" s="4">
        <v>2.4</v>
      </c>
      <c r="C52" s="5">
        <v>8.1</v>
      </c>
      <c r="D52" s="5">
        <v>11.6</v>
      </c>
      <c r="E52" s="5">
        <v>41.9</v>
      </c>
      <c r="F52" s="5">
        <v>25.8</v>
      </c>
      <c r="G52" s="5">
        <v>22.6</v>
      </c>
      <c r="H52" s="6">
        <v>1442557</v>
      </c>
      <c r="I52" s="12">
        <v>502308</v>
      </c>
      <c r="J52" s="12">
        <v>507847</v>
      </c>
      <c r="K52" s="12">
        <v>28653476</v>
      </c>
      <c r="L52" s="12">
        <v>483006</v>
      </c>
      <c r="M52" s="22">
        <v>31589194</v>
      </c>
    </row>
    <row r="53" spans="1:13" x14ac:dyDescent="0.3">
      <c r="A53" s="21">
        <v>2009</v>
      </c>
      <c r="B53" s="4">
        <v>2.2999999999999998</v>
      </c>
      <c r="C53" s="5">
        <v>8.5</v>
      </c>
      <c r="D53" s="5">
        <v>10.9</v>
      </c>
      <c r="E53" s="5">
        <v>36.9</v>
      </c>
      <c r="F53" s="5">
        <v>31.4</v>
      </c>
      <c r="G53" s="5">
        <v>20.100000000000001</v>
      </c>
      <c r="H53" s="6">
        <v>1391926</v>
      </c>
      <c r="I53" s="12">
        <v>458195</v>
      </c>
      <c r="J53" s="12">
        <v>473063</v>
      </c>
      <c r="K53" s="12">
        <v>25033377</v>
      </c>
      <c r="L53" s="12">
        <v>471373</v>
      </c>
      <c r="M53" s="22">
        <v>27827934</v>
      </c>
    </row>
    <row r="54" spans="1:13" x14ac:dyDescent="0.3">
      <c r="A54" s="21">
        <v>2010</v>
      </c>
      <c r="B54" s="4">
        <v>2.2999999999999998</v>
      </c>
      <c r="C54" s="5">
        <v>8.6</v>
      </c>
      <c r="D54" s="5">
        <v>10.3</v>
      </c>
      <c r="E54" s="5">
        <v>33</v>
      </c>
      <c r="F54" s="5">
        <v>33.700000000000003</v>
      </c>
      <c r="G54" s="5">
        <v>18.100000000000001</v>
      </c>
      <c r="H54" s="6">
        <v>1398424</v>
      </c>
      <c r="I54" s="12">
        <v>469795</v>
      </c>
      <c r="J54" s="12">
        <v>455430</v>
      </c>
      <c r="K54" s="12">
        <v>22543638</v>
      </c>
      <c r="L54" s="12">
        <v>456880</v>
      </c>
      <c r="M54" s="22">
        <v>25324167</v>
      </c>
    </row>
    <row r="55" spans="1:13" x14ac:dyDescent="0.3">
      <c r="A55" s="21">
        <v>2011</v>
      </c>
      <c r="B55" s="4">
        <v>2.4</v>
      </c>
      <c r="C55" s="5">
        <v>8.1</v>
      </c>
      <c r="D55" s="5">
        <v>10.5</v>
      </c>
      <c r="E55" s="5">
        <v>32</v>
      </c>
      <c r="F55" s="5">
        <v>33.5</v>
      </c>
      <c r="G55" s="5">
        <v>17.399999999999999</v>
      </c>
      <c r="H55" s="6">
        <v>1430674</v>
      </c>
      <c r="I55" s="12">
        <v>419655</v>
      </c>
      <c r="J55" s="12">
        <v>477288</v>
      </c>
      <c r="K55" s="12">
        <v>21408571</v>
      </c>
      <c r="L55" s="12">
        <v>410104</v>
      </c>
      <c r="M55" s="22">
        <v>24146292</v>
      </c>
    </row>
    <row r="56" spans="1:13" x14ac:dyDescent="0.3">
      <c r="A56" s="21">
        <v>2012</v>
      </c>
      <c r="B56" s="4">
        <v>2.2000000000000002</v>
      </c>
      <c r="C56" s="5">
        <v>8.6999999999999993</v>
      </c>
      <c r="D56" s="5">
        <v>10.6</v>
      </c>
      <c r="E56" s="5">
        <v>32.6</v>
      </c>
      <c r="F56" s="5">
        <v>32.9</v>
      </c>
      <c r="G56" s="5">
        <v>17.899999999999999</v>
      </c>
      <c r="H56" s="6">
        <v>1421394</v>
      </c>
      <c r="I56" s="12">
        <v>534986</v>
      </c>
      <c r="J56" s="12">
        <v>467833</v>
      </c>
      <c r="K56" s="12">
        <v>23681294</v>
      </c>
      <c r="L56" s="12">
        <v>379977</v>
      </c>
      <c r="M56" s="22">
        <v>26485484</v>
      </c>
    </row>
    <row r="57" spans="1:13" x14ac:dyDescent="0.3">
      <c r="A57" s="21">
        <v>2013</v>
      </c>
      <c r="B57" s="4">
        <v>2.1</v>
      </c>
      <c r="C57" s="5">
        <v>8.1</v>
      </c>
      <c r="D57" s="5">
        <v>11.5</v>
      </c>
      <c r="E57" s="5">
        <v>35.299999999999997</v>
      </c>
      <c r="F57" s="5">
        <v>25.5</v>
      </c>
      <c r="G57" s="5">
        <v>19.399999999999999</v>
      </c>
      <c r="H57" s="6">
        <v>1324960</v>
      </c>
      <c r="I57" s="12">
        <v>493087</v>
      </c>
      <c r="J57" s="12">
        <v>502293</v>
      </c>
      <c r="K57" s="12">
        <v>26636857</v>
      </c>
      <c r="L57" s="12">
        <v>326476</v>
      </c>
      <c r="M57" s="22">
        <v>29283673</v>
      </c>
    </row>
    <row r="58" spans="1:13" x14ac:dyDescent="0.3">
      <c r="A58" s="21">
        <v>2014</v>
      </c>
      <c r="B58" s="4">
        <v>2</v>
      </c>
      <c r="C58" s="5">
        <v>8.1</v>
      </c>
      <c r="D58" s="5">
        <v>10.6</v>
      </c>
      <c r="E58" s="5">
        <v>34.5</v>
      </c>
      <c r="F58" s="5">
        <v>39</v>
      </c>
      <c r="G58" s="5">
        <v>19.399999999999999</v>
      </c>
      <c r="H58" s="6">
        <v>1268752</v>
      </c>
      <c r="I58" s="12">
        <v>489284</v>
      </c>
      <c r="J58" s="12">
        <v>474108</v>
      </c>
      <c r="K58" s="12">
        <v>26923656</v>
      </c>
      <c r="L58" s="12">
        <v>735895</v>
      </c>
      <c r="M58" s="22">
        <v>29891695</v>
      </c>
    </row>
    <row r="59" spans="1:13" x14ac:dyDescent="0.3">
      <c r="A59" s="21">
        <v>2015</v>
      </c>
      <c r="B59" s="4">
        <v>1.9</v>
      </c>
      <c r="C59" s="5">
        <v>7.6</v>
      </c>
      <c r="D59" s="5">
        <v>10.199999999999999</v>
      </c>
      <c r="E59" s="5">
        <v>33.1</v>
      </c>
      <c r="F59" s="5">
        <v>44</v>
      </c>
      <c r="G59" s="5">
        <v>18.5</v>
      </c>
      <c r="H59" s="6">
        <v>1239271</v>
      </c>
      <c r="I59" s="12">
        <v>419679</v>
      </c>
      <c r="J59" s="12">
        <v>447842</v>
      </c>
      <c r="K59" s="12">
        <v>25351564</v>
      </c>
      <c r="L59" s="12">
        <v>1093684</v>
      </c>
      <c r="M59" s="22">
        <v>28552040</v>
      </c>
    </row>
    <row r="60" spans="1:13" x14ac:dyDescent="0.3">
      <c r="A60" s="21">
        <v>2016</v>
      </c>
      <c r="B60" s="4">
        <v>1.8</v>
      </c>
      <c r="C60" s="5">
        <v>7.4</v>
      </c>
      <c r="D60" s="5">
        <v>11.3</v>
      </c>
      <c r="E60" s="5">
        <v>27.7</v>
      </c>
      <c r="F60" s="5">
        <v>48.3</v>
      </c>
      <c r="G60" s="5">
        <v>15.8</v>
      </c>
      <c r="H60" s="6">
        <v>1130707</v>
      </c>
      <c r="I60" s="12">
        <v>347736</v>
      </c>
      <c r="J60" s="12">
        <v>390147</v>
      </c>
      <c r="K60" s="12">
        <v>19929298</v>
      </c>
      <c r="L60" s="12">
        <v>1374972</v>
      </c>
      <c r="M60" s="22">
        <v>23173089</v>
      </c>
    </row>
    <row r="61" spans="1:13" x14ac:dyDescent="0.3">
      <c r="A61" s="21">
        <v>2017</v>
      </c>
      <c r="B61" s="4">
        <v>1.7</v>
      </c>
      <c r="C61" s="5">
        <v>7.2</v>
      </c>
      <c r="D61" s="5">
        <v>10.9</v>
      </c>
      <c r="E61" s="5">
        <v>24.6</v>
      </c>
      <c r="F61" s="5">
        <v>50.4</v>
      </c>
      <c r="G61" s="5">
        <v>14.4</v>
      </c>
      <c r="H61" s="6">
        <v>1041407</v>
      </c>
      <c r="I61" s="12">
        <v>332539</v>
      </c>
      <c r="J61" s="12">
        <v>369482</v>
      </c>
      <c r="K61" s="12">
        <v>17519132</v>
      </c>
      <c r="L61" s="12">
        <v>1443971</v>
      </c>
      <c r="M61" s="22">
        <v>20705531</v>
      </c>
    </row>
    <row r="62" spans="1:13" x14ac:dyDescent="0.3">
      <c r="A62" s="21">
        <v>2018</v>
      </c>
      <c r="B62" s="4">
        <v>1.7</v>
      </c>
      <c r="C62" s="5">
        <v>7.4</v>
      </c>
      <c r="D62" s="5">
        <v>10.5</v>
      </c>
      <c r="E62" s="5">
        <v>25.4</v>
      </c>
      <c r="F62" s="5">
        <v>55</v>
      </c>
      <c r="G62" s="398">
        <v>15.2</v>
      </c>
      <c r="H62" s="12">
        <v>998818</v>
      </c>
      <c r="I62" s="12">
        <v>302692</v>
      </c>
      <c r="J62" s="12">
        <v>393751</v>
      </c>
      <c r="K62" s="12">
        <v>18064071</v>
      </c>
      <c r="L62" s="12">
        <v>1786954</v>
      </c>
      <c r="M62" s="22">
        <v>21546286</v>
      </c>
    </row>
    <row r="63" spans="1:13" x14ac:dyDescent="0.3">
      <c r="A63" s="417">
        <v>2019</v>
      </c>
      <c r="B63" s="4">
        <v>1.7</v>
      </c>
      <c r="C63" s="5">
        <v>7.2</v>
      </c>
      <c r="D63" s="5">
        <v>10.9</v>
      </c>
      <c r="E63" s="5">
        <v>26.6</v>
      </c>
      <c r="F63" s="5">
        <v>70.400000000000006</v>
      </c>
      <c r="G63" s="398">
        <v>16.5</v>
      </c>
      <c r="H63" s="6">
        <v>960498</v>
      </c>
      <c r="I63" s="12">
        <v>289429</v>
      </c>
      <c r="J63" s="12">
        <v>393868</v>
      </c>
      <c r="K63" s="12">
        <v>19057405</v>
      </c>
      <c r="L63" s="12">
        <v>2267066</v>
      </c>
      <c r="M63" s="22">
        <v>22968266</v>
      </c>
    </row>
    <row r="64" spans="1:13" x14ac:dyDescent="0.3">
      <c r="A64" s="437">
        <v>2020</v>
      </c>
      <c r="B64" s="4">
        <v>1.6</v>
      </c>
      <c r="C64" s="5">
        <v>5.9</v>
      </c>
      <c r="D64" s="5">
        <v>11.3</v>
      </c>
      <c r="E64" s="5">
        <v>25</v>
      </c>
      <c r="F64" s="5">
        <v>66.400000000000006</v>
      </c>
      <c r="G64" s="5">
        <v>15.6</v>
      </c>
      <c r="H64" s="6">
        <v>798785</v>
      </c>
      <c r="I64" s="12">
        <v>188062</v>
      </c>
      <c r="J64" s="12">
        <v>368054</v>
      </c>
      <c r="K64" s="12">
        <v>15228790</v>
      </c>
      <c r="L64" s="12">
        <v>2397187</v>
      </c>
      <c r="M64" s="22">
        <v>18979878</v>
      </c>
    </row>
    <row r="65" spans="1:15" x14ac:dyDescent="0.3">
      <c r="A65" s="438">
        <v>2021</v>
      </c>
      <c r="B65" s="23">
        <v>1.8</v>
      </c>
      <c r="C65" s="24">
        <v>6.5</v>
      </c>
      <c r="D65" s="24">
        <v>10.3</v>
      </c>
      <c r="E65" s="24">
        <v>23.7</v>
      </c>
      <c r="F65" s="24">
        <v>68.900000000000006</v>
      </c>
      <c r="G65" s="24">
        <v>15.2</v>
      </c>
      <c r="H65" s="439">
        <v>869628</v>
      </c>
      <c r="I65" s="25">
        <v>253642</v>
      </c>
      <c r="J65" s="25">
        <v>358145</v>
      </c>
      <c r="K65" s="25">
        <v>15550649</v>
      </c>
      <c r="L65" s="25">
        <v>1936344</v>
      </c>
      <c r="M65" s="26">
        <v>18968408</v>
      </c>
    </row>
    <row r="66" spans="1:15" x14ac:dyDescent="0.3">
      <c r="A66" s="1"/>
      <c r="B66" s="1"/>
      <c r="C66" s="1"/>
      <c r="D66" s="1"/>
      <c r="E66" s="1"/>
      <c r="F66" s="1"/>
      <c r="G66" s="1"/>
      <c r="H66" s="1"/>
      <c r="I66" s="1"/>
      <c r="J66" s="1"/>
      <c r="K66" s="1"/>
      <c r="L66" s="1"/>
      <c r="M66" s="1"/>
    </row>
    <row r="67" spans="1:15" ht="14.4" customHeight="1" x14ac:dyDescent="0.3">
      <c r="A67" s="458" t="s">
        <v>298</v>
      </c>
      <c r="B67" s="459"/>
      <c r="C67" s="459"/>
      <c r="D67" s="459"/>
      <c r="E67" s="459"/>
      <c r="F67" s="459"/>
      <c r="G67" s="459"/>
      <c r="H67" s="459"/>
      <c r="I67" s="459"/>
      <c r="J67" s="459"/>
      <c r="K67" s="459"/>
      <c r="L67" s="459"/>
      <c r="M67" s="459"/>
    </row>
    <row r="68" spans="1:15" x14ac:dyDescent="0.3">
      <c r="A68" s="8"/>
      <c r="B68" s="8"/>
      <c r="C68" s="8"/>
      <c r="D68" s="8"/>
      <c r="E68" s="8"/>
      <c r="F68" s="8"/>
      <c r="G68" s="8"/>
      <c r="H68" s="8"/>
      <c r="I68" s="8"/>
      <c r="J68" s="8"/>
      <c r="K68" s="8"/>
      <c r="L68" s="8"/>
      <c r="M68" s="8"/>
    </row>
    <row r="69" spans="1:15" x14ac:dyDescent="0.3">
      <c r="O69" t="s">
        <v>323</v>
      </c>
    </row>
  </sheetData>
  <mergeCells count="1">
    <mergeCell ref="A67:M6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39"/>
  <sheetViews>
    <sheetView zoomScaleNormal="100" workbookViewId="0">
      <selection activeCell="A2" sqref="A2:L2"/>
    </sheetView>
  </sheetViews>
  <sheetFormatPr defaultRowHeight="13.2" x14ac:dyDescent="0.25"/>
  <cols>
    <col min="1" max="1" width="9.109375" style="119"/>
    <col min="2" max="2" width="18.6640625" style="119" customWidth="1"/>
    <col min="3" max="11" width="15.6640625" style="119" customWidth="1"/>
    <col min="12" max="12" width="16.5546875" style="119" customWidth="1"/>
    <col min="13" max="14" width="15.6640625" style="119" customWidth="1"/>
    <col min="15" max="15" width="9.109375" style="119"/>
    <col min="16" max="16" width="11.109375" style="119" bestFit="1" customWidth="1"/>
    <col min="17" max="238" width="9.109375" style="119"/>
    <col min="239" max="239" width="5.33203125" style="119" customWidth="1"/>
    <col min="240" max="251" width="7.6640625" style="119" customWidth="1"/>
    <col min="252" max="252" width="11.5546875" style="119" customWidth="1"/>
    <col min="253" max="494" width="9.109375" style="119"/>
    <col min="495" max="495" width="5.33203125" style="119" customWidth="1"/>
    <col min="496" max="507" width="7.6640625" style="119" customWidth="1"/>
    <col min="508" max="508" width="11.5546875" style="119" customWidth="1"/>
    <col min="509" max="750" width="9.109375" style="119"/>
    <col min="751" max="751" width="5.33203125" style="119" customWidth="1"/>
    <col min="752" max="763" width="7.6640625" style="119" customWidth="1"/>
    <col min="764" max="764" width="11.5546875" style="119" customWidth="1"/>
    <col min="765" max="1006" width="9.109375" style="119"/>
    <col min="1007" max="1007" width="5.33203125" style="119" customWidth="1"/>
    <col min="1008" max="1019" width="7.6640625" style="119" customWidth="1"/>
    <col min="1020" max="1020" width="11.5546875" style="119" customWidth="1"/>
    <col min="1021" max="1262" width="9.109375" style="119"/>
    <col min="1263" max="1263" width="5.33203125" style="119" customWidth="1"/>
    <col min="1264" max="1275" width="7.6640625" style="119" customWidth="1"/>
    <col min="1276" max="1276" width="11.5546875" style="119" customWidth="1"/>
    <col min="1277" max="1518" width="9.109375" style="119"/>
    <col min="1519" max="1519" width="5.33203125" style="119" customWidth="1"/>
    <col min="1520" max="1531" width="7.6640625" style="119" customWidth="1"/>
    <col min="1532" max="1532" width="11.5546875" style="119" customWidth="1"/>
    <col min="1533" max="1774" width="9.109375" style="119"/>
    <col min="1775" max="1775" width="5.33203125" style="119" customWidth="1"/>
    <col min="1776" max="1787" width="7.6640625" style="119" customWidth="1"/>
    <col min="1788" max="1788" width="11.5546875" style="119" customWidth="1"/>
    <col min="1789" max="2030" width="9.109375" style="119"/>
    <col min="2031" max="2031" width="5.33203125" style="119" customWidth="1"/>
    <col min="2032" max="2043" width="7.6640625" style="119" customWidth="1"/>
    <col min="2044" max="2044" width="11.5546875" style="119" customWidth="1"/>
    <col min="2045" max="2286" width="9.109375" style="119"/>
    <col min="2287" max="2287" width="5.33203125" style="119" customWidth="1"/>
    <col min="2288" max="2299" width="7.6640625" style="119" customWidth="1"/>
    <col min="2300" max="2300" width="11.5546875" style="119" customWidth="1"/>
    <col min="2301" max="2542" width="9.109375" style="119"/>
    <col min="2543" max="2543" width="5.33203125" style="119" customWidth="1"/>
    <col min="2544" max="2555" width="7.6640625" style="119" customWidth="1"/>
    <col min="2556" max="2556" width="11.5546875" style="119" customWidth="1"/>
    <col min="2557" max="2798" width="9.109375" style="119"/>
    <col min="2799" max="2799" width="5.33203125" style="119" customWidth="1"/>
    <col min="2800" max="2811" width="7.6640625" style="119" customWidth="1"/>
    <col min="2812" max="2812" width="11.5546875" style="119" customWidth="1"/>
    <col min="2813" max="3054" width="9.109375" style="119"/>
    <col min="3055" max="3055" width="5.33203125" style="119" customWidth="1"/>
    <col min="3056" max="3067" width="7.6640625" style="119" customWidth="1"/>
    <col min="3068" max="3068" width="11.5546875" style="119" customWidth="1"/>
    <col min="3069" max="3310" width="9.109375" style="119"/>
    <col min="3311" max="3311" width="5.33203125" style="119" customWidth="1"/>
    <col min="3312" max="3323" width="7.6640625" style="119" customWidth="1"/>
    <col min="3324" max="3324" width="11.5546875" style="119" customWidth="1"/>
    <col min="3325" max="3566" width="9.109375" style="119"/>
    <col min="3567" max="3567" width="5.33203125" style="119" customWidth="1"/>
    <col min="3568" max="3579" width="7.6640625" style="119" customWidth="1"/>
    <col min="3580" max="3580" width="11.5546875" style="119" customWidth="1"/>
    <col min="3581" max="3822" width="9.109375" style="119"/>
    <col min="3823" max="3823" width="5.33203125" style="119" customWidth="1"/>
    <col min="3824" max="3835" width="7.6640625" style="119" customWidth="1"/>
    <col min="3836" max="3836" width="11.5546875" style="119" customWidth="1"/>
    <col min="3837" max="4078" width="9.109375" style="119"/>
    <col min="4079" max="4079" width="5.33203125" style="119" customWidth="1"/>
    <col min="4080" max="4091" width="7.6640625" style="119" customWidth="1"/>
    <col min="4092" max="4092" width="11.5546875" style="119" customWidth="1"/>
    <col min="4093" max="4334" width="9.109375" style="119"/>
    <col min="4335" max="4335" width="5.33203125" style="119" customWidth="1"/>
    <col min="4336" max="4347" width="7.6640625" style="119" customWidth="1"/>
    <col min="4348" max="4348" width="11.5546875" style="119" customWidth="1"/>
    <col min="4349" max="4590" width="9.109375" style="119"/>
    <col min="4591" max="4591" width="5.33203125" style="119" customWidth="1"/>
    <col min="4592" max="4603" width="7.6640625" style="119" customWidth="1"/>
    <col min="4604" max="4604" width="11.5546875" style="119" customWidth="1"/>
    <col min="4605" max="4846" width="9.109375" style="119"/>
    <col min="4847" max="4847" width="5.33203125" style="119" customWidth="1"/>
    <col min="4848" max="4859" width="7.6640625" style="119" customWidth="1"/>
    <col min="4860" max="4860" width="11.5546875" style="119" customWidth="1"/>
    <col min="4861" max="5102" width="9.109375" style="119"/>
    <col min="5103" max="5103" width="5.33203125" style="119" customWidth="1"/>
    <col min="5104" max="5115" width="7.6640625" style="119" customWidth="1"/>
    <col min="5116" max="5116" width="11.5546875" style="119" customWidth="1"/>
    <col min="5117" max="5358" width="9.109375" style="119"/>
    <col min="5359" max="5359" width="5.33203125" style="119" customWidth="1"/>
    <col min="5360" max="5371" width="7.6640625" style="119" customWidth="1"/>
    <col min="5372" max="5372" width="11.5546875" style="119" customWidth="1"/>
    <col min="5373" max="5614" width="9.109375" style="119"/>
    <col min="5615" max="5615" width="5.33203125" style="119" customWidth="1"/>
    <col min="5616" max="5627" width="7.6640625" style="119" customWidth="1"/>
    <col min="5628" max="5628" width="11.5546875" style="119" customWidth="1"/>
    <col min="5629" max="5870" width="9.109375" style="119"/>
    <col min="5871" max="5871" width="5.33203125" style="119" customWidth="1"/>
    <col min="5872" max="5883" width="7.6640625" style="119" customWidth="1"/>
    <col min="5884" max="5884" width="11.5546875" style="119" customWidth="1"/>
    <col min="5885" max="6126" width="9.109375" style="119"/>
    <col min="6127" max="6127" width="5.33203125" style="119" customWidth="1"/>
    <col min="6128" max="6139" width="7.6640625" style="119" customWidth="1"/>
    <col min="6140" max="6140" width="11.5546875" style="119" customWidth="1"/>
    <col min="6141" max="6382" width="9.109375" style="119"/>
    <col min="6383" max="6383" width="5.33203125" style="119" customWidth="1"/>
    <col min="6384" max="6395" width="7.6640625" style="119" customWidth="1"/>
    <col min="6396" max="6396" width="11.5546875" style="119" customWidth="1"/>
    <col min="6397" max="6638" width="9.109375" style="119"/>
    <col min="6639" max="6639" width="5.33203125" style="119" customWidth="1"/>
    <col min="6640" max="6651" width="7.6640625" style="119" customWidth="1"/>
    <col min="6652" max="6652" width="11.5546875" style="119" customWidth="1"/>
    <col min="6653" max="6894" width="9.109375" style="119"/>
    <col min="6895" max="6895" width="5.33203125" style="119" customWidth="1"/>
    <col min="6896" max="6907" width="7.6640625" style="119" customWidth="1"/>
    <col min="6908" max="6908" width="11.5546875" style="119" customWidth="1"/>
    <col min="6909" max="7150" width="9.109375" style="119"/>
    <col min="7151" max="7151" width="5.33203125" style="119" customWidth="1"/>
    <col min="7152" max="7163" width="7.6640625" style="119" customWidth="1"/>
    <col min="7164" max="7164" width="11.5546875" style="119" customWidth="1"/>
    <col min="7165" max="7406" width="9.109375" style="119"/>
    <col min="7407" max="7407" width="5.33203125" style="119" customWidth="1"/>
    <col min="7408" max="7419" width="7.6640625" style="119" customWidth="1"/>
    <col min="7420" max="7420" width="11.5546875" style="119" customWidth="1"/>
    <col min="7421" max="7662" width="9.109375" style="119"/>
    <col min="7663" max="7663" width="5.33203125" style="119" customWidth="1"/>
    <col min="7664" max="7675" width="7.6640625" style="119" customWidth="1"/>
    <col min="7676" max="7676" width="11.5546875" style="119" customWidth="1"/>
    <col min="7677" max="7918" width="9.109375" style="119"/>
    <col min="7919" max="7919" width="5.33203125" style="119" customWidth="1"/>
    <col min="7920" max="7931" width="7.6640625" style="119" customWidth="1"/>
    <col min="7932" max="7932" width="11.5546875" style="119" customWidth="1"/>
    <col min="7933" max="8174" width="9.109375" style="119"/>
    <col min="8175" max="8175" width="5.33203125" style="119" customWidth="1"/>
    <col min="8176" max="8187" width="7.6640625" style="119" customWidth="1"/>
    <col min="8188" max="8188" width="11.5546875" style="119" customWidth="1"/>
    <col min="8189" max="8430" width="9.109375" style="119"/>
    <col min="8431" max="8431" width="5.33203125" style="119" customWidth="1"/>
    <col min="8432" max="8443" width="7.6640625" style="119" customWidth="1"/>
    <col min="8444" max="8444" width="11.5546875" style="119" customWidth="1"/>
    <col min="8445" max="8686" width="9.109375" style="119"/>
    <col min="8687" max="8687" width="5.33203125" style="119" customWidth="1"/>
    <col min="8688" max="8699" width="7.6640625" style="119" customWidth="1"/>
    <col min="8700" max="8700" width="11.5546875" style="119" customWidth="1"/>
    <col min="8701" max="8942" width="9.109375" style="119"/>
    <col min="8943" max="8943" width="5.33203125" style="119" customWidth="1"/>
    <col min="8944" max="8955" width="7.6640625" style="119" customWidth="1"/>
    <col min="8956" max="8956" width="11.5546875" style="119" customWidth="1"/>
    <col min="8957" max="9198" width="9.109375" style="119"/>
    <col min="9199" max="9199" width="5.33203125" style="119" customWidth="1"/>
    <col min="9200" max="9211" width="7.6640625" style="119" customWidth="1"/>
    <col min="9212" max="9212" width="11.5546875" style="119" customWidth="1"/>
    <col min="9213" max="9454" width="9.109375" style="119"/>
    <col min="9455" max="9455" width="5.33203125" style="119" customWidth="1"/>
    <col min="9456" max="9467" width="7.6640625" style="119" customWidth="1"/>
    <col min="9468" max="9468" width="11.5546875" style="119" customWidth="1"/>
    <col min="9469" max="9710" width="9.109375" style="119"/>
    <col min="9711" max="9711" width="5.33203125" style="119" customWidth="1"/>
    <col min="9712" max="9723" width="7.6640625" style="119" customWidth="1"/>
    <col min="9724" max="9724" width="11.5546875" style="119" customWidth="1"/>
    <col min="9725" max="9966" width="9.109375" style="119"/>
    <col min="9967" max="9967" width="5.33203125" style="119" customWidth="1"/>
    <col min="9968" max="9979" width="7.6640625" style="119" customWidth="1"/>
    <col min="9980" max="9980" width="11.5546875" style="119" customWidth="1"/>
    <col min="9981" max="10222" width="9.109375" style="119"/>
    <col min="10223" max="10223" width="5.33203125" style="119" customWidth="1"/>
    <col min="10224" max="10235" width="7.6640625" style="119" customWidth="1"/>
    <col min="10236" max="10236" width="11.5546875" style="119" customWidth="1"/>
    <col min="10237" max="10478" width="9.109375" style="119"/>
    <col min="10479" max="10479" width="5.33203125" style="119" customWidth="1"/>
    <col min="10480" max="10491" width="7.6640625" style="119" customWidth="1"/>
    <col min="10492" max="10492" width="11.5546875" style="119" customWidth="1"/>
    <col min="10493" max="10734" width="9.109375" style="119"/>
    <col min="10735" max="10735" width="5.33203125" style="119" customWidth="1"/>
    <col min="10736" max="10747" width="7.6640625" style="119" customWidth="1"/>
    <col min="10748" max="10748" width="11.5546875" style="119" customWidth="1"/>
    <col min="10749" max="10990" width="9.109375" style="119"/>
    <col min="10991" max="10991" width="5.33203125" style="119" customWidth="1"/>
    <col min="10992" max="11003" width="7.6640625" style="119" customWidth="1"/>
    <col min="11004" max="11004" width="11.5546875" style="119" customWidth="1"/>
    <col min="11005" max="11246" width="9.109375" style="119"/>
    <col min="11247" max="11247" width="5.33203125" style="119" customWidth="1"/>
    <col min="11248" max="11259" width="7.6640625" style="119" customWidth="1"/>
    <col min="11260" max="11260" width="11.5546875" style="119" customWidth="1"/>
    <col min="11261" max="11502" width="9.109375" style="119"/>
    <col min="11503" max="11503" width="5.33203125" style="119" customWidth="1"/>
    <col min="11504" max="11515" width="7.6640625" style="119" customWidth="1"/>
    <col min="11516" max="11516" width="11.5546875" style="119" customWidth="1"/>
    <col min="11517" max="11758" width="9.109375" style="119"/>
    <col min="11759" max="11759" width="5.33203125" style="119" customWidth="1"/>
    <col min="11760" max="11771" width="7.6640625" style="119" customWidth="1"/>
    <col min="11772" max="11772" width="11.5546875" style="119" customWidth="1"/>
    <col min="11773" max="12014" width="9.109375" style="119"/>
    <col min="12015" max="12015" width="5.33203125" style="119" customWidth="1"/>
    <col min="12016" max="12027" width="7.6640625" style="119" customWidth="1"/>
    <col min="12028" max="12028" width="11.5546875" style="119" customWidth="1"/>
    <col min="12029" max="12270" width="9.109375" style="119"/>
    <col min="12271" max="12271" width="5.33203125" style="119" customWidth="1"/>
    <col min="12272" max="12283" width="7.6640625" style="119" customWidth="1"/>
    <col min="12284" max="12284" width="11.5546875" style="119" customWidth="1"/>
    <col min="12285" max="12526" width="9.109375" style="119"/>
    <col min="12527" max="12527" width="5.33203125" style="119" customWidth="1"/>
    <col min="12528" max="12539" width="7.6640625" style="119" customWidth="1"/>
    <col min="12540" max="12540" width="11.5546875" style="119" customWidth="1"/>
    <col min="12541" max="12782" width="9.109375" style="119"/>
    <col min="12783" max="12783" width="5.33203125" style="119" customWidth="1"/>
    <col min="12784" max="12795" width="7.6640625" style="119" customWidth="1"/>
    <col min="12796" max="12796" width="11.5546875" style="119" customWidth="1"/>
    <col min="12797" max="13038" width="9.109375" style="119"/>
    <col min="13039" max="13039" width="5.33203125" style="119" customWidth="1"/>
    <col min="13040" max="13051" width="7.6640625" style="119" customWidth="1"/>
    <col min="13052" max="13052" width="11.5546875" style="119" customWidth="1"/>
    <col min="13053" max="13294" width="9.109375" style="119"/>
    <col min="13295" max="13295" width="5.33203125" style="119" customWidth="1"/>
    <col min="13296" max="13307" width="7.6640625" style="119" customWidth="1"/>
    <col min="13308" max="13308" width="11.5546875" style="119" customWidth="1"/>
    <col min="13309" max="13550" width="9.109375" style="119"/>
    <col min="13551" max="13551" width="5.33203125" style="119" customWidth="1"/>
    <col min="13552" max="13563" width="7.6640625" style="119" customWidth="1"/>
    <col min="13564" max="13564" width="11.5546875" style="119" customWidth="1"/>
    <col min="13565" max="13806" width="9.109375" style="119"/>
    <col min="13807" max="13807" width="5.33203125" style="119" customWidth="1"/>
    <col min="13808" max="13819" width="7.6640625" style="119" customWidth="1"/>
    <col min="13820" max="13820" width="11.5546875" style="119" customWidth="1"/>
    <col min="13821" max="14062" width="9.109375" style="119"/>
    <col min="14063" max="14063" width="5.33203125" style="119" customWidth="1"/>
    <col min="14064" max="14075" width="7.6640625" style="119" customWidth="1"/>
    <col min="14076" max="14076" width="11.5546875" style="119" customWidth="1"/>
    <col min="14077" max="14318" width="9.109375" style="119"/>
    <col min="14319" max="14319" width="5.33203125" style="119" customWidth="1"/>
    <col min="14320" max="14331" width="7.6640625" style="119" customWidth="1"/>
    <col min="14332" max="14332" width="11.5546875" style="119" customWidth="1"/>
    <col min="14333" max="14574" width="9.109375" style="119"/>
    <col min="14575" max="14575" width="5.33203125" style="119" customWidth="1"/>
    <col min="14576" max="14587" width="7.6640625" style="119" customWidth="1"/>
    <col min="14588" max="14588" width="11.5546875" style="119" customWidth="1"/>
    <col min="14589" max="14830" width="9.109375" style="119"/>
    <col min="14831" max="14831" width="5.33203125" style="119" customWidth="1"/>
    <col min="14832" max="14843" width="7.6640625" style="119" customWidth="1"/>
    <col min="14844" max="14844" width="11.5546875" style="119" customWidth="1"/>
    <col min="14845" max="15086" width="9.109375" style="119"/>
    <col min="15087" max="15087" width="5.33203125" style="119" customWidth="1"/>
    <col min="15088" max="15099" width="7.6640625" style="119" customWidth="1"/>
    <col min="15100" max="15100" width="11.5546875" style="119" customWidth="1"/>
    <col min="15101" max="15342" width="9.109375" style="119"/>
    <col min="15343" max="15343" width="5.33203125" style="119" customWidth="1"/>
    <col min="15344" max="15355" width="7.6640625" style="119" customWidth="1"/>
    <col min="15356" max="15356" width="11.5546875" style="119" customWidth="1"/>
    <col min="15357" max="15598" width="9.109375" style="119"/>
    <col min="15599" max="15599" width="5.33203125" style="119" customWidth="1"/>
    <col min="15600" max="15611" width="7.6640625" style="119" customWidth="1"/>
    <col min="15612" max="15612" width="11.5546875" style="119" customWidth="1"/>
    <col min="15613" max="15854" width="9.109375" style="119"/>
    <col min="15855" max="15855" width="5.33203125" style="119" customWidth="1"/>
    <col min="15856" max="15867" width="7.6640625" style="119" customWidth="1"/>
    <col min="15868" max="15868" width="11.5546875" style="119" customWidth="1"/>
    <col min="15869" max="16110" width="9.109375" style="119"/>
    <col min="16111" max="16111" width="5.33203125" style="119" customWidth="1"/>
    <col min="16112" max="16123" width="7.6640625" style="119" customWidth="1"/>
    <col min="16124" max="16124" width="11.5546875" style="119" customWidth="1"/>
    <col min="16125" max="16384" width="9.109375" style="119"/>
  </cols>
  <sheetData>
    <row r="1" spans="1:18" ht="3.6" customHeight="1" x14ac:dyDescent="0.25"/>
    <row r="2" spans="1:18" ht="28.5" customHeight="1" x14ac:dyDescent="0.3">
      <c r="A2" s="520" t="s">
        <v>321</v>
      </c>
      <c r="B2" s="520"/>
      <c r="C2" s="520"/>
      <c r="D2" s="520"/>
      <c r="E2" s="520"/>
      <c r="F2" s="520"/>
      <c r="G2" s="520"/>
      <c r="H2" s="520"/>
      <c r="I2" s="520"/>
      <c r="J2" s="520"/>
      <c r="K2" s="520"/>
      <c r="L2" s="520"/>
      <c r="M2" s="27"/>
      <c r="N2" s="27"/>
      <c r="O2" s="27"/>
      <c r="P2" s="27"/>
    </row>
    <row r="3" spans="1:18" x14ac:dyDescent="0.25">
      <c r="A3" s="369"/>
      <c r="B3" s="27"/>
      <c r="C3" s="27"/>
      <c r="D3" s="27"/>
      <c r="E3" s="27"/>
      <c r="F3" s="27"/>
      <c r="G3" s="27"/>
      <c r="H3" s="27"/>
      <c r="I3" s="27"/>
      <c r="J3" s="27"/>
      <c r="K3" s="27"/>
      <c r="L3" s="27"/>
      <c r="M3" s="27"/>
      <c r="N3" s="368"/>
      <c r="O3" s="27"/>
      <c r="P3" s="27"/>
    </row>
    <row r="4" spans="1:18" x14ac:dyDescent="0.25">
      <c r="A4" s="369"/>
      <c r="B4" s="27"/>
      <c r="C4" s="27"/>
      <c r="D4" s="27"/>
      <c r="E4" s="27"/>
      <c r="F4" s="27"/>
      <c r="G4" s="27"/>
      <c r="H4" s="27"/>
      <c r="I4" s="27" t="s">
        <v>314</v>
      </c>
      <c r="J4" s="27"/>
      <c r="K4" s="27"/>
      <c r="L4" s="27"/>
      <c r="M4" s="27"/>
      <c r="N4" s="368"/>
      <c r="O4" s="27"/>
      <c r="P4" s="27"/>
    </row>
    <row r="5" spans="1:18" ht="17.399999999999999" x14ac:dyDescent="0.3">
      <c r="A5" s="373" t="s">
        <v>195</v>
      </c>
      <c r="B5" s="27"/>
      <c r="C5" s="27" t="s">
        <v>315</v>
      </c>
      <c r="D5" s="27"/>
      <c r="E5" s="27"/>
      <c r="F5" s="27"/>
      <c r="G5" s="27"/>
      <c r="H5" s="27"/>
      <c r="I5" s="27"/>
      <c r="J5" s="451" t="s">
        <v>316</v>
      </c>
      <c r="K5" s="27"/>
      <c r="L5" s="27"/>
      <c r="M5" s="27"/>
      <c r="N5" s="368"/>
      <c r="O5" s="27"/>
      <c r="P5" s="27"/>
    </row>
    <row r="6" spans="1:18" x14ac:dyDescent="0.25">
      <c r="A6" s="369"/>
      <c r="B6" s="27"/>
      <c r="C6" s="27"/>
      <c r="D6" s="27"/>
      <c r="E6" s="27"/>
      <c r="F6" s="27"/>
      <c r="G6" s="27"/>
      <c r="H6" s="27"/>
      <c r="I6" s="27"/>
      <c r="J6" s="27"/>
      <c r="K6" s="27"/>
      <c r="L6" s="27"/>
      <c r="M6" s="27"/>
      <c r="N6" s="27"/>
      <c r="O6" s="27"/>
      <c r="P6" s="27"/>
    </row>
    <row r="7" spans="1:18" x14ac:dyDescent="0.25">
      <c r="A7" s="369" t="s">
        <v>196</v>
      </c>
      <c r="B7" s="27"/>
      <c r="C7" s="361" t="s">
        <v>197</v>
      </c>
      <c r="D7" s="361" t="s">
        <v>198</v>
      </c>
      <c r="E7" s="361" t="s">
        <v>199</v>
      </c>
      <c r="F7" s="361" t="s">
        <v>172</v>
      </c>
      <c r="G7" s="361" t="s">
        <v>173</v>
      </c>
      <c r="H7" s="361" t="s">
        <v>174</v>
      </c>
      <c r="I7" s="361" t="s">
        <v>175</v>
      </c>
      <c r="J7" s="361" t="s">
        <v>176</v>
      </c>
      <c r="K7" s="361" t="s">
        <v>177</v>
      </c>
      <c r="L7" s="361" t="s">
        <v>200</v>
      </c>
      <c r="M7" s="361" t="s">
        <v>114</v>
      </c>
      <c r="N7" s="361" t="s">
        <v>201</v>
      </c>
      <c r="O7" s="27"/>
      <c r="P7" s="452" t="s">
        <v>202</v>
      </c>
    </row>
    <row r="8" spans="1:18" x14ac:dyDescent="0.25">
      <c r="A8" s="370" t="s">
        <v>166</v>
      </c>
      <c r="B8" s="356"/>
      <c r="C8" s="375">
        <v>54790624</v>
      </c>
      <c r="D8" s="358">
        <v>52733955</v>
      </c>
      <c r="E8" s="358">
        <v>44537114</v>
      </c>
      <c r="F8" s="358">
        <v>44042825</v>
      </c>
      <c r="G8" s="358">
        <v>40153055</v>
      </c>
      <c r="H8" s="358">
        <v>40029728</v>
      </c>
      <c r="I8" s="358">
        <v>38649204</v>
      </c>
      <c r="J8" s="358">
        <v>37704582</v>
      </c>
      <c r="K8" s="358">
        <v>40420099</v>
      </c>
      <c r="L8" s="358">
        <v>41613991</v>
      </c>
      <c r="M8" s="358">
        <v>45919767</v>
      </c>
      <c r="N8" s="375">
        <v>50074909</v>
      </c>
      <c r="O8" s="359"/>
      <c r="P8" s="358">
        <f t="shared" ref="P8:P15" si="0">SUM(C8:N8)</f>
        <v>530669853</v>
      </c>
    </row>
    <row r="9" spans="1:18" x14ac:dyDescent="0.25">
      <c r="A9" s="370" t="s">
        <v>167</v>
      </c>
      <c r="B9" s="356"/>
      <c r="C9" s="375">
        <v>56087784</v>
      </c>
      <c r="D9" s="358">
        <v>52227437</v>
      </c>
      <c r="E9" s="358">
        <v>46691392</v>
      </c>
      <c r="F9" s="358">
        <v>45634050</v>
      </c>
      <c r="G9" s="358">
        <v>41472808</v>
      </c>
      <c r="H9" s="358">
        <v>40522431</v>
      </c>
      <c r="I9" s="358">
        <v>37892662</v>
      </c>
      <c r="J9" s="358">
        <v>38175900</v>
      </c>
      <c r="K9" s="358">
        <v>42560565</v>
      </c>
      <c r="L9" s="358">
        <v>42007790</v>
      </c>
      <c r="M9" s="358">
        <v>47259176</v>
      </c>
      <c r="N9" s="375">
        <v>52549604</v>
      </c>
      <c r="O9" s="359"/>
      <c r="P9" s="358">
        <f t="shared" si="0"/>
        <v>543081599</v>
      </c>
    </row>
    <row r="10" spans="1:18" x14ac:dyDescent="0.25">
      <c r="A10" s="370" t="s">
        <v>183</v>
      </c>
      <c r="B10" s="356"/>
      <c r="C10" s="375">
        <v>56764556</v>
      </c>
      <c r="D10" s="358">
        <v>55526321</v>
      </c>
      <c r="E10" s="358">
        <v>48530313</v>
      </c>
      <c r="F10" s="358">
        <v>45395124</v>
      </c>
      <c r="G10" s="358">
        <v>42331412</v>
      </c>
      <c r="H10" s="358">
        <v>42373971</v>
      </c>
      <c r="I10" s="358">
        <v>38719522</v>
      </c>
      <c r="J10" s="358">
        <v>35537735</v>
      </c>
      <c r="K10" s="358">
        <v>41736540</v>
      </c>
      <c r="L10" s="358">
        <v>41911246</v>
      </c>
      <c r="M10" s="358">
        <v>48919659</v>
      </c>
      <c r="N10" s="375">
        <v>53032183</v>
      </c>
      <c r="O10" s="359"/>
      <c r="P10" s="358">
        <f t="shared" si="0"/>
        <v>550778582</v>
      </c>
    </row>
    <row r="11" spans="1:18" x14ac:dyDescent="0.25">
      <c r="A11" s="370" t="s">
        <v>184</v>
      </c>
      <c r="B11" s="356"/>
      <c r="C11" s="375">
        <v>58437243</v>
      </c>
      <c r="D11" s="358">
        <v>56653235</v>
      </c>
      <c r="E11" s="358">
        <v>46899474</v>
      </c>
      <c r="F11" s="358">
        <v>44687026</v>
      </c>
      <c r="G11" s="358">
        <v>41786511</v>
      </c>
      <c r="H11" s="358">
        <v>40368914</v>
      </c>
      <c r="I11" s="358">
        <v>38687578</v>
      </c>
      <c r="J11" s="358">
        <v>34880971</v>
      </c>
      <c r="K11" s="358">
        <v>41463725</v>
      </c>
      <c r="L11" s="358">
        <v>41452193</v>
      </c>
      <c r="M11" s="358">
        <v>49237263</v>
      </c>
      <c r="N11" s="375">
        <v>51605794</v>
      </c>
      <c r="O11" s="359"/>
      <c r="P11" s="358">
        <f t="shared" si="0"/>
        <v>546159927</v>
      </c>
    </row>
    <row r="12" spans="1:18" s="356" customFormat="1" x14ac:dyDescent="0.25">
      <c r="A12" s="370" t="s">
        <v>190</v>
      </c>
      <c r="C12" s="375">
        <v>58894979</v>
      </c>
      <c r="D12" s="358">
        <v>56047894</v>
      </c>
      <c r="E12" s="358">
        <v>47756810</v>
      </c>
      <c r="F12" s="358">
        <v>46572109</v>
      </c>
      <c r="G12" s="358">
        <v>42258746</v>
      </c>
      <c r="H12" s="358">
        <v>40283735</v>
      </c>
      <c r="I12" s="358">
        <v>39624791</v>
      </c>
      <c r="J12" s="358">
        <v>36702167</v>
      </c>
      <c r="K12" s="358">
        <v>41908406</v>
      </c>
      <c r="L12" s="358">
        <v>42682514</v>
      </c>
      <c r="M12" s="358">
        <v>48079843</v>
      </c>
      <c r="N12" s="375">
        <v>51867264</v>
      </c>
      <c r="O12" s="359"/>
      <c r="P12" s="358">
        <f t="shared" si="0"/>
        <v>552679258</v>
      </c>
      <c r="Q12" s="358"/>
      <c r="R12" s="415"/>
    </row>
    <row r="13" spans="1:18" x14ac:dyDescent="0.25">
      <c r="A13" s="370" t="s">
        <v>203</v>
      </c>
      <c r="B13" s="356"/>
      <c r="C13" s="375">
        <v>58923777</v>
      </c>
      <c r="D13" s="358">
        <v>56835145</v>
      </c>
      <c r="E13" s="358">
        <v>48907135</v>
      </c>
      <c r="F13" s="358">
        <v>46101302</v>
      </c>
      <c r="G13" s="358">
        <v>42282253</v>
      </c>
      <c r="H13" s="358">
        <v>40366613</v>
      </c>
      <c r="I13" s="358">
        <v>39652031</v>
      </c>
      <c r="J13" s="358">
        <v>37562955</v>
      </c>
      <c r="K13" s="358">
        <v>37431126</v>
      </c>
      <c r="L13" s="358">
        <v>31063971</v>
      </c>
      <c r="M13" s="358">
        <v>42846758</v>
      </c>
      <c r="N13" s="375">
        <v>48286901</v>
      </c>
      <c r="O13" s="359"/>
      <c r="P13" s="358">
        <f t="shared" si="0"/>
        <v>530259967</v>
      </c>
    </row>
    <row r="14" spans="1:18" x14ac:dyDescent="0.25">
      <c r="A14" s="370" t="s">
        <v>277</v>
      </c>
      <c r="B14" s="356"/>
      <c r="C14" s="375">
        <v>56410178</v>
      </c>
      <c r="D14" s="358">
        <v>55518137</v>
      </c>
      <c r="E14" s="358">
        <v>48718313</v>
      </c>
      <c r="F14" s="358">
        <v>45037620</v>
      </c>
      <c r="G14" s="358">
        <v>39577643</v>
      </c>
      <c r="H14" s="358">
        <v>41863024</v>
      </c>
      <c r="I14" s="358">
        <v>41321622</v>
      </c>
      <c r="J14" s="358">
        <v>38260947</v>
      </c>
      <c r="K14" s="358">
        <v>43488646</v>
      </c>
      <c r="L14" s="358">
        <v>42764627</v>
      </c>
      <c r="M14" s="358">
        <v>47721974</v>
      </c>
      <c r="N14" s="375">
        <v>57237528</v>
      </c>
      <c r="O14" s="359"/>
      <c r="P14" s="358">
        <f t="shared" si="0"/>
        <v>557920259</v>
      </c>
    </row>
    <row r="15" spans="1:18" ht="14.4" x14ac:dyDescent="0.3">
      <c r="A15" s="370" t="s">
        <v>305</v>
      </c>
      <c r="B15"/>
      <c r="C15" s="375">
        <v>59966305</v>
      </c>
      <c r="D15" s="453">
        <v>56867624</v>
      </c>
      <c r="E15" s="453">
        <v>50405616</v>
      </c>
      <c r="F15" s="453">
        <v>48347751</v>
      </c>
      <c r="G15" s="453">
        <v>44626268</v>
      </c>
      <c r="H15" s="453">
        <v>43525441</v>
      </c>
      <c r="I15" s="453">
        <v>38627501</v>
      </c>
      <c r="J15" s="453">
        <v>39322740</v>
      </c>
      <c r="K15" s="453">
        <v>45217328</v>
      </c>
      <c r="L15" s="453">
        <v>40233345</v>
      </c>
      <c r="M15" s="453">
        <v>45825058</v>
      </c>
      <c r="N15" s="375">
        <v>51863292</v>
      </c>
      <c r="O15" s="204"/>
      <c r="P15" s="453">
        <f t="shared" si="0"/>
        <v>564828269</v>
      </c>
    </row>
    <row r="16" spans="1:18" ht="13.8" x14ac:dyDescent="0.3">
      <c r="A16" s="370"/>
      <c r="B16" s="356"/>
      <c r="C16" s="375"/>
      <c r="D16" s="358"/>
      <c r="E16" s="358"/>
      <c r="F16" s="358"/>
      <c r="G16" s="358"/>
      <c r="H16" s="358"/>
      <c r="I16" s="358"/>
      <c r="J16" s="358"/>
      <c r="K16" s="358"/>
      <c r="L16" s="358"/>
      <c r="M16" s="358"/>
      <c r="N16" s="375"/>
      <c r="O16" s="359"/>
      <c r="P16" s="358"/>
      <c r="Q16" s="354"/>
    </row>
    <row r="17" spans="1:18" ht="14.4" x14ac:dyDescent="0.3">
      <c r="A17" s="369"/>
      <c r="B17" s="27"/>
      <c r="C17" s="360"/>
      <c r="D17" s="360"/>
      <c r="E17" s="360"/>
      <c r="F17" s="360"/>
      <c r="G17" s="360"/>
      <c r="H17" s="360"/>
      <c r="I17" s="360"/>
      <c r="J17" s="366"/>
      <c r="K17" s="366"/>
      <c r="L17" s="366"/>
      <c r="M17" s="366"/>
      <c r="N17" s="360"/>
      <c r="O17" s="364"/>
      <c r="P17" s="360"/>
      <c r="Q17" s="354"/>
    </row>
    <row r="18" spans="1:18" ht="17.399999999999999" x14ac:dyDescent="0.3">
      <c r="A18" s="373" t="s">
        <v>317</v>
      </c>
      <c r="B18" s="371"/>
      <c r="C18" s="27"/>
      <c r="D18" s="27"/>
      <c r="E18" s="27"/>
      <c r="F18" s="27"/>
      <c r="G18" s="27"/>
      <c r="H18" s="27"/>
      <c r="I18" s="27"/>
      <c r="J18" s="367"/>
      <c r="K18" s="27"/>
      <c r="L18" s="27"/>
      <c r="M18" s="27"/>
      <c r="N18" s="27"/>
      <c r="O18" s="27"/>
      <c r="P18" s="27"/>
      <c r="Q18" s="354"/>
    </row>
    <row r="19" spans="1:18" ht="13.8" x14ac:dyDescent="0.3">
      <c r="A19" s="369" t="s">
        <v>196</v>
      </c>
      <c r="B19" s="27"/>
      <c r="C19" s="361" t="s">
        <v>197</v>
      </c>
      <c r="D19" s="361" t="s">
        <v>198</v>
      </c>
      <c r="E19" s="361" t="s">
        <v>199</v>
      </c>
      <c r="F19" s="361" t="s">
        <v>172</v>
      </c>
      <c r="G19" s="361" t="s">
        <v>173</v>
      </c>
      <c r="H19" s="361" t="s">
        <v>174</v>
      </c>
      <c r="I19" s="361" t="s">
        <v>175</v>
      </c>
      <c r="J19" s="361" t="s">
        <v>176</v>
      </c>
      <c r="K19" s="361" t="s">
        <v>177</v>
      </c>
      <c r="L19" s="361" t="s">
        <v>200</v>
      </c>
      <c r="M19" s="361" t="s">
        <v>114</v>
      </c>
      <c r="N19" s="361" t="s">
        <v>201</v>
      </c>
      <c r="O19" s="27"/>
      <c r="P19" s="27"/>
      <c r="Q19" s="354"/>
    </row>
    <row r="20" spans="1:18" x14ac:dyDescent="0.25">
      <c r="A20" s="370" t="s">
        <v>166</v>
      </c>
      <c r="B20" s="356"/>
      <c r="C20" s="374">
        <v>27315627</v>
      </c>
      <c r="D20" s="374">
        <v>25646535</v>
      </c>
      <c r="E20" s="374">
        <v>26074395</v>
      </c>
      <c r="F20" s="359">
        <v>27874646</v>
      </c>
      <c r="G20" s="359">
        <v>22313304</v>
      </c>
      <c r="H20" s="359">
        <v>21472070</v>
      </c>
      <c r="I20" s="358">
        <v>21536788</v>
      </c>
      <c r="J20" s="358">
        <v>20031659</v>
      </c>
      <c r="K20" s="358">
        <v>22216260</v>
      </c>
      <c r="L20" s="358">
        <v>22586542</v>
      </c>
      <c r="M20" s="358">
        <v>23801054</v>
      </c>
      <c r="N20" s="375">
        <v>24919859</v>
      </c>
      <c r="O20" s="356"/>
      <c r="P20" s="359">
        <f t="shared" ref="P20:P27" si="1">SUM(C20:N20)</f>
        <v>285788739</v>
      </c>
      <c r="Q20" s="356"/>
    </row>
    <row r="21" spans="1:18" ht="14.4" x14ac:dyDescent="0.3">
      <c r="A21" s="370" t="s">
        <v>167</v>
      </c>
      <c r="B21" s="356"/>
      <c r="C21" s="374">
        <v>26262525</v>
      </c>
      <c r="D21" s="374">
        <v>24652815</v>
      </c>
      <c r="E21" s="374">
        <v>23924071</v>
      </c>
      <c r="F21" s="359">
        <v>25911439</v>
      </c>
      <c r="G21" s="359">
        <v>20978390</v>
      </c>
      <c r="H21" s="359">
        <v>20015115</v>
      </c>
      <c r="I21" s="375">
        <v>18816868.600000001</v>
      </c>
      <c r="J21" s="358">
        <v>18560489</v>
      </c>
      <c r="K21" s="358">
        <v>21751453</v>
      </c>
      <c r="L21" s="375">
        <v>21630107</v>
      </c>
      <c r="M21" s="375">
        <v>20867792</v>
      </c>
      <c r="N21" s="375">
        <v>23732865</v>
      </c>
      <c r="O21" s="356"/>
      <c r="P21" s="359">
        <f t="shared" si="1"/>
        <v>267103929.59999999</v>
      </c>
      <c r="Q21"/>
    </row>
    <row r="22" spans="1:18" s="356" customFormat="1" x14ac:dyDescent="0.25">
      <c r="A22" s="370" t="s">
        <v>183</v>
      </c>
      <c r="C22" s="374">
        <v>21694693</v>
      </c>
      <c r="D22" s="374">
        <v>26168446</v>
      </c>
      <c r="E22" s="374">
        <v>24570079</v>
      </c>
      <c r="F22" s="359">
        <v>23097062</v>
      </c>
      <c r="G22" s="359">
        <v>22881488</v>
      </c>
      <c r="H22" s="359">
        <v>21548148</v>
      </c>
      <c r="I22" s="375">
        <v>18779777</v>
      </c>
      <c r="J22" s="358">
        <v>18672139</v>
      </c>
      <c r="K22" s="358">
        <v>20768512</v>
      </c>
      <c r="L22" s="375">
        <v>19791427</v>
      </c>
      <c r="M22" s="375">
        <v>23471066</v>
      </c>
      <c r="N22" s="375">
        <v>24894453</v>
      </c>
      <c r="P22" s="359">
        <f t="shared" si="1"/>
        <v>266337290</v>
      </c>
      <c r="Q22" s="358"/>
      <c r="R22" s="415"/>
    </row>
    <row r="23" spans="1:18" ht="14.4" x14ac:dyDescent="0.3">
      <c r="A23" s="370" t="s">
        <v>184</v>
      </c>
      <c r="B23" s="356"/>
      <c r="C23" s="375">
        <v>24511453</v>
      </c>
      <c r="D23" s="358">
        <v>27408309</v>
      </c>
      <c r="E23" s="358">
        <v>25515702</v>
      </c>
      <c r="F23" s="358">
        <v>23736047</v>
      </c>
      <c r="G23" s="358">
        <v>22624504</v>
      </c>
      <c r="H23" s="358">
        <v>20257547</v>
      </c>
      <c r="I23" s="358">
        <v>18176638</v>
      </c>
      <c r="J23" s="358">
        <v>18266103</v>
      </c>
      <c r="K23" s="358">
        <v>21009922</v>
      </c>
      <c r="L23" s="358">
        <v>20516638</v>
      </c>
      <c r="M23" s="358">
        <v>23592827</v>
      </c>
      <c r="N23" s="375">
        <v>24690525</v>
      </c>
      <c r="O23" s="359"/>
      <c r="P23" s="358">
        <f t="shared" si="1"/>
        <v>270306215</v>
      </c>
      <c r="Q23"/>
    </row>
    <row r="24" spans="1:18" ht="14.4" x14ac:dyDescent="0.3">
      <c r="A24" s="370" t="s">
        <v>190</v>
      </c>
      <c r="B24" s="356"/>
      <c r="C24" s="375">
        <v>24044929</v>
      </c>
      <c r="D24" s="358">
        <v>28486739</v>
      </c>
      <c r="E24" s="358">
        <v>24552982</v>
      </c>
      <c r="F24" s="358">
        <v>25210113</v>
      </c>
      <c r="G24" s="358">
        <v>23465634</v>
      </c>
      <c r="H24" s="358">
        <v>20388266</v>
      </c>
      <c r="I24" s="358">
        <v>19181620</v>
      </c>
      <c r="J24" s="358">
        <v>18668892</v>
      </c>
      <c r="K24" s="358">
        <v>20819440</v>
      </c>
      <c r="L24" s="416">
        <v>20072451</v>
      </c>
      <c r="M24" s="358">
        <v>23470623</v>
      </c>
      <c r="N24" s="375">
        <v>25515602</v>
      </c>
      <c r="O24" s="359"/>
      <c r="P24" s="358">
        <f t="shared" si="1"/>
        <v>273877291</v>
      </c>
      <c r="Q24"/>
    </row>
    <row r="25" spans="1:18" ht="13.8" x14ac:dyDescent="0.3">
      <c r="A25" s="370" t="s">
        <v>203</v>
      </c>
      <c r="B25" s="356"/>
      <c r="C25" s="375">
        <v>26361558</v>
      </c>
      <c r="D25" s="358">
        <v>27992456</v>
      </c>
      <c r="E25" s="358">
        <v>26559781</v>
      </c>
      <c r="F25" s="358">
        <v>24345648</v>
      </c>
      <c r="G25" s="358">
        <v>24087308</v>
      </c>
      <c r="H25" s="358">
        <v>22244373</v>
      </c>
      <c r="I25" s="358">
        <v>18742462</v>
      </c>
      <c r="J25" s="358">
        <v>21563224</v>
      </c>
      <c r="K25" s="358">
        <v>22495660</v>
      </c>
      <c r="L25" s="416">
        <v>19721167</v>
      </c>
      <c r="M25" s="358">
        <v>25208516</v>
      </c>
      <c r="N25" s="360">
        <v>24485590</v>
      </c>
      <c r="O25" s="359"/>
      <c r="P25" s="358">
        <f t="shared" si="1"/>
        <v>283807743</v>
      </c>
      <c r="Q25" s="354"/>
    </row>
    <row r="26" spans="1:18" ht="12.75" customHeight="1" x14ac:dyDescent="0.25">
      <c r="A26" s="370" t="s">
        <v>277</v>
      </c>
      <c r="B26" s="356"/>
      <c r="C26" s="375">
        <v>26190620</v>
      </c>
      <c r="D26" s="358">
        <v>29027610</v>
      </c>
      <c r="E26" s="358">
        <v>26748567</v>
      </c>
      <c r="F26" s="358">
        <v>26079888</v>
      </c>
      <c r="G26" s="358">
        <v>23454528</v>
      </c>
      <c r="H26" s="358">
        <v>23546492</v>
      </c>
      <c r="I26" s="358">
        <v>18818552</v>
      </c>
      <c r="J26" s="358">
        <v>33765659</v>
      </c>
      <c r="K26" s="358">
        <v>24593015</v>
      </c>
      <c r="L26" s="416">
        <v>23865019</v>
      </c>
      <c r="M26" s="358">
        <v>26786796</v>
      </c>
      <c r="N26" s="375">
        <v>29690049</v>
      </c>
      <c r="O26" s="359"/>
      <c r="P26" s="358">
        <f t="shared" si="1"/>
        <v>312566795</v>
      </c>
      <c r="Q26" s="359"/>
    </row>
    <row r="27" spans="1:18" ht="12.75" customHeight="1" x14ac:dyDescent="0.3">
      <c r="A27" s="370" t="s">
        <v>305</v>
      </c>
      <c r="B27"/>
      <c r="C27" s="375">
        <v>28663917</v>
      </c>
      <c r="D27" s="453">
        <v>30310063</v>
      </c>
      <c r="E27" s="453">
        <v>29294833</v>
      </c>
      <c r="F27" s="453">
        <v>26583281</v>
      </c>
      <c r="G27" s="453">
        <v>26553860</v>
      </c>
      <c r="H27" s="453">
        <v>24148669</v>
      </c>
      <c r="I27" s="453">
        <v>19707726</v>
      </c>
      <c r="J27" s="453">
        <v>20895771</v>
      </c>
      <c r="K27" s="453">
        <v>26606454</v>
      </c>
      <c r="L27" s="454">
        <v>21081024</v>
      </c>
      <c r="M27" s="453">
        <v>26239974</v>
      </c>
      <c r="N27" s="375">
        <v>26949770</v>
      </c>
      <c r="O27" s="204"/>
      <c r="P27" s="453">
        <f t="shared" si="1"/>
        <v>307035342</v>
      </c>
      <c r="Q27" s="359"/>
    </row>
    <row r="28" spans="1:18" ht="12.75" customHeight="1" x14ac:dyDescent="0.25">
      <c r="A28" s="370"/>
      <c r="B28" s="356"/>
      <c r="C28" s="375"/>
      <c r="D28" s="358"/>
      <c r="E28" s="358"/>
      <c r="F28" s="358"/>
      <c r="G28" s="358"/>
      <c r="H28" s="358"/>
      <c r="I28" s="358"/>
      <c r="J28" s="358"/>
      <c r="K28" s="358"/>
      <c r="L28" s="416"/>
      <c r="M28" s="358"/>
      <c r="N28" s="360"/>
      <c r="O28" s="359"/>
      <c r="P28" s="358"/>
      <c r="Q28" s="359"/>
    </row>
    <row r="29" spans="1:18" ht="12.75" customHeight="1" x14ac:dyDescent="0.25">
      <c r="A29" s="369"/>
      <c r="B29" s="27"/>
      <c r="C29" s="364"/>
      <c r="D29" s="364"/>
      <c r="E29" s="364"/>
      <c r="F29" s="364"/>
      <c r="G29" s="455"/>
      <c r="H29" s="455"/>
      <c r="I29" s="360"/>
      <c r="J29" s="366"/>
      <c r="K29" s="366"/>
      <c r="L29" s="360"/>
      <c r="M29" s="360"/>
      <c r="N29" s="360"/>
      <c r="O29" s="27"/>
      <c r="P29" s="364"/>
      <c r="Q29" s="358"/>
    </row>
    <row r="30" spans="1:18" ht="12.75" customHeight="1" x14ac:dyDescent="0.25">
      <c r="A30" s="369"/>
      <c r="B30" s="27"/>
      <c r="C30" s="365" t="s">
        <v>205</v>
      </c>
      <c r="D30" s="27"/>
      <c r="E30" s="27"/>
      <c r="F30" s="27"/>
      <c r="G30" s="364"/>
      <c r="H30" s="362"/>
      <c r="I30" s="27"/>
      <c r="J30" s="27"/>
      <c r="K30" s="27"/>
      <c r="L30" s="27"/>
      <c r="M30" s="27"/>
      <c r="N30" s="27"/>
      <c r="O30" s="27"/>
      <c r="P30" s="27"/>
      <c r="Q30" s="358"/>
    </row>
    <row r="31" spans="1:18" ht="17.399999999999999" x14ac:dyDescent="0.3">
      <c r="A31" s="373" t="s">
        <v>318</v>
      </c>
      <c r="B31" s="27"/>
      <c r="C31" s="27"/>
      <c r="D31" s="27"/>
      <c r="E31" s="27"/>
      <c r="F31" s="27"/>
      <c r="G31" s="27"/>
      <c r="H31" s="27"/>
      <c r="I31" s="27"/>
      <c r="J31" s="27"/>
      <c r="K31" s="27"/>
      <c r="L31" s="27"/>
      <c r="M31" s="27"/>
      <c r="N31" s="364"/>
      <c r="O31" s="27"/>
      <c r="P31" s="27"/>
      <c r="Q31" s="358"/>
    </row>
    <row r="32" spans="1:18" s="115" customFormat="1" ht="15.75" customHeight="1" x14ac:dyDescent="0.3">
      <c r="A32" s="369" t="s">
        <v>196</v>
      </c>
      <c r="B32" s="27"/>
      <c r="C32" s="361" t="s">
        <v>197</v>
      </c>
      <c r="D32" s="361" t="s">
        <v>198</v>
      </c>
      <c r="E32" s="361" t="s">
        <v>199</v>
      </c>
      <c r="F32" s="361" t="s">
        <v>172</v>
      </c>
      <c r="G32" s="361" t="s">
        <v>173</v>
      </c>
      <c r="H32" s="361" t="s">
        <v>174</v>
      </c>
      <c r="I32" s="361" t="s">
        <v>175</v>
      </c>
      <c r="J32" s="361" t="s">
        <v>176</v>
      </c>
      <c r="K32" s="361" t="s">
        <v>177</v>
      </c>
      <c r="L32" s="361" t="s">
        <v>200</v>
      </c>
      <c r="M32" s="361" t="s">
        <v>114</v>
      </c>
      <c r="N32" s="361" t="s">
        <v>201</v>
      </c>
      <c r="O32" s="27"/>
      <c r="P32" s="27"/>
      <c r="Q32"/>
    </row>
    <row r="33" spans="1:18" s="356" customFormat="1" x14ac:dyDescent="0.25">
      <c r="A33" s="370" t="s">
        <v>166</v>
      </c>
      <c r="C33" s="374">
        <v>17919560</v>
      </c>
      <c r="D33" s="374">
        <v>15633808</v>
      </c>
      <c r="E33" s="374">
        <v>19603769</v>
      </c>
      <c r="F33" s="374">
        <v>15524185</v>
      </c>
      <c r="G33" s="359">
        <v>16467300</v>
      </c>
      <c r="H33" s="374">
        <v>16525102</v>
      </c>
      <c r="I33" s="374">
        <v>16581540</v>
      </c>
      <c r="J33" s="374">
        <v>19992420</v>
      </c>
      <c r="K33" s="374">
        <v>13564150</v>
      </c>
      <c r="L33" s="374">
        <v>15760991</v>
      </c>
      <c r="M33" s="374">
        <v>12816742</v>
      </c>
      <c r="N33" s="374">
        <v>13314988</v>
      </c>
      <c r="P33" s="359">
        <f t="shared" ref="P33:P40" si="2">SUM(C33:N33)</f>
        <v>193704555</v>
      </c>
      <c r="Q33" s="358"/>
      <c r="R33" s="415"/>
    </row>
    <row r="34" spans="1:18" ht="14.4" x14ac:dyDescent="0.3">
      <c r="A34" s="370" t="s">
        <v>167</v>
      </c>
      <c r="B34" s="356"/>
      <c r="C34" s="374">
        <v>14669286</v>
      </c>
      <c r="D34" s="374">
        <v>16297634</v>
      </c>
      <c r="E34" s="374">
        <v>12743353</v>
      </c>
      <c r="F34" s="374">
        <v>13931983</v>
      </c>
      <c r="G34" s="359">
        <v>11710040</v>
      </c>
      <c r="H34" s="374">
        <v>12471903</v>
      </c>
      <c r="I34" s="374">
        <v>13314578</v>
      </c>
      <c r="J34" s="374">
        <v>14776068</v>
      </c>
      <c r="K34" s="374">
        <v>16092117</v>
      </c>
      <c r="L34" s="374">
        <v>11468903</v>
      </c>
      <c r="M34" s="374">
        <v>12156856</v>
      </c>
      <c r="N34" s="374">
        <v>12133939</v>
      </c>
      <c r="O34" s="356"/>
      <c r="P34" s="359">
        <f t="shared" si="2"/>
        <v>161766660</v>
      </c>
      <c r="Q34"/>
    </row>
    <row r="35" spans="1:18" ht="14.4" x14ac:dyDescent="0.3">
      <c r="A35" s="370" t="s">
        <v>183</v>
      </c>
      <c r="B35" s="356"/>
      <c r="C35" s="374">
        <v>14573871</v>
      </c>
      <c r="D35" s="374">
        <v>16419651</v>
      </c>
      <c r="E35" s="374">
        <v>13739259</v>
      </c>
      <c r="F35" s="374">
        <v>12900547</v>
      </c>
      <c r="G35" s="359">
        <v>12910256</v>
      </c>
      <c r="H35" s="374">
        <v>13875870</v>
      </c>
      <c r="I35" s="374">
        <v>13642478</v>
      </c>
      <c r="J35" s="374">
        <v>12530880</v>
      </c>
      <c r="K35" s="374">
        <v>13912385</v>
      </c>
      <c r="L35" s="374">
        <v>14010495</v>
      </c>
      <c r="M35" s="374">
        <v>14449595</v>
      </c>
      <c r="N35" s="374">
        <v>13197772</v>
      </c>
      <c r="O35" s="356"/>
      <c r="P35" s="359">
        <f t="shared" si="2"/>
        <v>166163059</v>
      </c>
      <c r="Q35"/>
    </row>
    <row r="36" spans="1:18" ht="14.4" x14ac:dyDescent="0.3">
      <c r="A36" s="370" t="s">
        <v>184</v>
      </c>
      <c r="B36" s="356"/>
      <c r="C36" s="375">
        <v>15282902</v>
      </c>
      <c r="D36" s="358">
        <v>15261873</v>
      </c>
      <c r="E36" s="358">
        <v>12213067</v>
      </c>
      <c r="F36" s="358">
        <v>14315128</v>
      </c>
      <c r="G36" s="358">
        <v>13291009</v>
      </c>
      <c r="H36" s="358">
        <v>11930820</v>
      </c>
      <c r="I36" s="358">
        <v>14907199</v>
      </c>
      <c r="J36" s="358">
        <v>12278531</v>
      </c>
      <c r="K36" s="358">
        <v>14126438</v>
      </c>
      <c r="L36" s="358">
        <v>15074583</v>
      </c>
      <c r="M36" s="358">
        <v>16711433</v>
      </c>
      <c r="N36" s="375">
        <v>13887797</v>
      </c>
      <c r="O36" s="359"/>
      <c r="P36" s="358">
        <f t="shared" si="2"/>
        <v>169280780</v>
      </c>
      <c r="Q36"/>
    </row>
    <row r="37" spans="1:18" ht="14.4" x14ac:dyDescent="0.3">
      <c r="A37" s="370" t="s">
        <v>190</v>
      </c>
      <c r="B37" s="356"/>
      <c r="C37" s="375">
        <v>17021543</v>
      </c>
      <c r="D37" s="358">
        <v>17795038</v>
      </c>
      <c r="E37" s="358">
        <v>13530221</v>
      </c>
      <c r="F37" s="358">
        <v>14592348</v>
      </c>
      <c r="G37" s="358">
        <v>11894050</v>
      </c>
      <c r="H37" s="358">
        <v>11139939</v>
      </c>
      <c r="I37" s="358">
        <v>14275564</v>
      </c>
      <c r="J37" s="358">
        <v>11511335</v>
      </c>
      <c r="K37" s="358">
        <v>11676082</v>
      </c>
      <c r="L37" s="358">
        <v>13760384</v>
      </c>
      <c r="M37" s="358">
        <v>15386232</v>
      </c>
      <c r="N37" s="375">
        <v>12692090</v>
      </c>
      <c r="O37" s="359"/>
      <c r="P37" s="358">
        <f t="shared" si="2"/>
        <v>165274826</v>
      </c>
      <c r="Q37"/>
    </row>
    <row r="38" spans="1:18" ht="13.8" x14ac:dyDescent="0.3">
      <c r="A38" s="370" t="s">
        <v>203</v>
      </c>
      <c r="B38" s="356"/>
      <c r="C38" s="375">
        <v>15855149</v>
      </c>
      <c r="D38" s="358">
        <v>17635807</v>
      </c>
      <c r="E38" s="358">
        <v>15244385</v>
      </c>
      <c r="F38" s="358">
        <v>14144278</v>
      </c>
      <c r="G38" s="358">
        <v>12239483</v>
      </c>
      <c r="H38" s="358">
        <v>12069793</v>
      </c>
      <c r="I38" s="358">
        <v>11775532</v>
      </c>
      <c r="J38" s="358">
        <v>12997674</v>
      </c>
      <c r="K38" s="358">
        <v>13550616</v>
      </c>
      <c r="L38" s="358">
        <v>16278976</v>
      </c>
      <c r="M38" s="358">
        <v>14207998</v>
      </c>
      <c r="N38" s="375">
        <v>11588524</v>
      </c>
      <c r="O38" s="359"/>
      <c r="P38" s="358">
        <f t="shared" si="2"/>
        <v>167588215</v>
      </c>
      <c r="Q38" s="354"/>
    </row>
    <row r="39" spans="1:18" ht="13.8" x14ac:dyDescent="0.3">
      <c r="A39" s="370" t="s">
        <v>277</v>
      </c>
      <c r="B39" s="356"/>
      <c r="C39" s="375">
        <v>12525102</v>
      </c>
      <c r="D39" s="358">
        <v>15021266</v>
      </c>
      <c r="E39" s="358">
        <v>12930835</v>
      </c>
      <c r="F39" s="358">
        <v>12138793</v>
      </c>
      <c r="G39" s="358">
        <v>13804565</v>
      </c>
      <c r="H39" s="358">
        <v>12425727</v>
      </c>
      <c r="I39" s="358">
        <v>13787817</v>
      </c>
      <c r="J39" s="358">
        <v>12156111</v>
      </c>
      <c r="K39" s="358">
        <v>12651257</v>
      </c>
      <c r="L39" s="358">
        <v>14213065</v>
      </c>
      <c r="M39" s="358">
        <v>13677597</v>
      </c>
      <c r="N39" s="375">
        <v>12825005</v>
      </c>
      <c r="O39" s="359"/>
      <c r="P39" s="358">
        <f t="shared" si="2"/>
        <v>158157140</v>
      </c>
      <c r="Q39" s="354"/>
    </row>
    <row r="40" spans="1:18" ht="14.4" x14ac:dyDescent="0.3">
      <c r="A40" s="370" t="s">
        <v>305</v>
      </c>
      <c r="B40"/>
      <c r="C40" s="375">
        <v>15071411</v>
      </c>
      <c r="D40" s="453">
        <v>15233795</v>
      </c>
      <c r="E40" s="453">
        <v>13890084</v>
      </c>
      <c r="F40" s="453">
        <v>15428758</v>
      </c>
      <c r="G40" s="453">
        <v>12103903</v>
      </c>
      <c r="H40" s="453">
        <v>13070357</v>
      </c>
      <c r="I40" s="453">
        <v>13232601</v>
      </c>
      <c r="J40" s="453">
        <v>13552697</v>
      </c>
      <c r="K40" s="453">
        <v>16978652</v>
      </c>
      <c r="L40" s="453">
        <v>15701109</v>
      </c>
      <c r="M40" s="453">
        <v>15736738</v>
      </c>
      <c r="N40" s="375">
        <v>14148350</v>
      </c>
      <c r="O40" s="204"/>
      <c r="P40" s="453">
        <f t="shared" si="2"/>
        <v>174148455</v>
      </c>
      <c r="Q40" s="354"/>
    </row>
    <row r="41" spans="1:18" ht="14.4" x14ac:dyDescent="0.3">
      <c r="A41" s="370"/>
      <c r="B41" s="456"/>
      <c r="C41" s="360"/>
      <c r="D41" s="366"/>
      <c r="E41" s="366"/>
      <c r="F41" s="366"/>
      <c r="G41" s="366"/>
      <c r="H41" s="366"/>
      <c r="I41" s="366"/>
      <c r="J41" s="366"/>
      <c r="K41" s="366"/>
      <c r="L41" s="366"/>
      <c r="M41" s="366"/>
      <c r="N41" s="360"/>
      <c r="O41" s="27"/>
      <c r="P41" s="364"/>
      <c r="Q41" s="354"/>
    </row>
    <row r="42" spans="1:18" ht="13.8" x14ac:dyDescent="0.3">
      <c r="A42" s="369"/>
      <c r="B42" s="27"/>
      <c r="C42" s="364"/>
      <c r="D42" s="364"/>
      <c r="E42" s="364"/>
      <c r="F42" s="364"/>
      <c r="G42" s="364"/>
      <c r="H42" s="364"/>
      <c r="I42" s="374"/>
      <c r="J42" s="374"/>
      <c r="K42" s="374"/>
      <c r="L42" s="374"/>
      <c r="M42" s="374"/>
      <c r="N42" s="374"/>
      <c r="O42" s="27"/>
      <c r="P42" s="364"/>
      <c r="Q42" s="354"/>
    </row>
    <row r="43" spans="1:18" ht="13.8" x14ac:dyDescent="0.3">
      <c r="A43" s="369"/>
      <c r="B43" s="27"/>
      <c r="C43" s="526" t="s">
        <v>204</v>
      </c>
      <c r="D43" s="526"/>
      <c r="E43" s="526"/>
      <c r="F43" s="526"/>
      <c r="G43" s="372"/>
      <c r="H43" s="372"/>
      <c r="I43" s="360"/>
      <c r="J43" s="360"/>
      <c r="K43" s="364"/>
      <c r="L43" s="364"/>
      <c r="M43" s="364"/>
      <c r="N43" s="364"/>
      <c r="O43" s="27"/>
      <c r="P43" s="27"/>
      <c r="Q43" s="355"/>
    </row>
    <row r="44" spans="1:18" ht="12.75" customHeight="1" x14ac:dyDescent="0.3">
      <c r="A44" s="369" t="s">
        <v>319</v>
      </c>
      <c r="B44" s="27"/>
      <c r="C44" s="372"/>
      <c r="D44" s="372"/>
      <c r="E44" s="372"/>
      <c r="F44" s="372"/>
      <c r="G44" s="364"/>
      <c r="H44" s="364"/>
      <c r="I44" s="360"/>
      <c r="J44" s="360"/>
      <c r="K44" s="364"/>
      <c r="L44" s="364"/>
      <c r="M44" s="364"/>
      <c r="N44" s="364"/>
      <c r="O44" s="27"/>
      <c r="P44" s="27"/>
      <c r="Q44"/>
    </row>
    <row r="45" spans="1:18" s="356" customFormat="1" x14ac:dyDescent="0.25">
      <c r="A45" s="369"/>
      <c r="B45" s="27"/>
      <c r="C45" s="361" t="s">
        <v>197</v>
      </c>
      <c r="D45" s="361" t="s">
        <v>198</v>
      </c>
      <c r="E45" s="361" t="s">
        <v>199</v>
      </c>
      <c r="F45" s="361" t="s">
        <v>172</v>
      </c>
      <c r="G45" s="361" t="s">
        <v>173</v>
      </c>
      <c r="H45" s="361" t="s">
        <v>174</v>
      </c>
      <c r="I45" s="361" t="s">
        <v>175</v>
      </c>
      <c r="J45" s="361" t="s">
        <v>176</v>
      </c>
      <c r="K45" s="361" t="s">
        <v>177</v>
      </c>
      <c r="L45" s="361" t="s">
        <v>200</v>
      </c>
      <c r="M45" s="361" t="s">
        <v>114</v>
      </c>
      <c r="N45" s="361" t="s">
        <v>201</v>
      </c>
      <c r="O45" s="27"/>
      <c r="P45" s="27"/>
      <c r="Q45" s="358"/>
      <c r="R45" s="415"/>
    </row>
    <row r="46" spans="1:18" ht="14.4" x14ac:dyDescent="0.3">
      <c r="A46" s="376" t="s">
        <v>166</v>
      </c>
      <c r="B46" s="356"/>
      <c r="C46" s="359">
        <v>7179528</v>
      </c>
      <c r="D46" s="359">
        <v>4982295</v>
      </c>
      <c r="E46" s="359">
        <v>8964276</v>
      </c>
      <c r="F46" s="359">
        <v>6998398</v>
      </c>
      <c r="G46" s="358">
        <v>7348458</v>
      </c>
      <c r="H46" s="358">
        <v>9577555</v>
      </c>
      <c r="I46" s="359">
        <v>7517757</v>
      </c>
      <c r="J46" s="358">
        <v>8395273</v>
      </c>
      <c r="K46" s="358">
        <v>5805269</v>
      </c>
      <c r="L46" s="359">
        <v>8044955</v>
      </c>
      <c r="M46" s="358">
        <v>5734428</v>
      </c>
      <c r="N46" s="358">
        <v>6261330</v>
      </c>
      <c r="O46" s="356"/>
      <c r="P46" s="374">
        <f t="shared" ref="P46:P53" si="3">SUM(C46:N46)</f>
        <v>86809522</v>
      </c>
      <c r="Q46"/>
    </row>
    <row r="47" spans="1:18" ht="13.8" x14ac:dyDescent="0.3">
      <c r="A47" s="376" t="s">
        <v>167</v>
      </c>
      <c r="B47" s="356"/>
      <c r="C47" s="359">
        <v>4959021</v>
      </c>
      <c r="D47" s="359">
        <v>6475705</v>
      </c>
      <c r="E47" s="359">
        <v>4817572</v>
      </c>
      <c r="F47" s="359">
        <v>6778929</v>
      </c>
      <c r="G47" s="358">
        <v>5649793</v>
      </c>
      <c r="H47" s="358">
        <v>6177888</v>
      </c>
      <c r="I47" s="359">
        <v>5581839</v>
      </c>
      <c r="J47" s="358">
        <v>6685430</v>
      </c>
      <c r="K47" s="358">
        <v>7715367</v>
      </c>
      <c r="L47" s="359">
        <v>5425300</v>
      </c>
      <c r="M47" s="358">
        <v>5637014</v>
      </c>
      <c r="N47" s="358">
        <v>5038851</v>
      </c>
      <c r="O47" s="356"/>
      <c r="P47" s="374">
        <f t="shared" si="3"/>
        <v>70942709</v>
      </c>
      <c r="Q47" s="354"/>
    </row>
    <row r="48" spans="1:18" ht="13.8" x14ac:dyDescent="0.3">
      <c r="A48" s="376" t="s">
        <v>183</v>
      </c>
      <c r="B48" s="356"/>
      <c r="C48" s="359">
        <v>6508460</v>
      </c>
      <c r="D48" s="359">
        <v>6386593</v>
      </c>
      <c r="E48" s="359">
        <v>6464967</v>
      </c>
      <c r="F48" s="359">
        <v>6555877</v>
      </c>
      <c r="G48" s="358">
        <v>6954519</v>
      </c>
      <c r="H48" s="358">
        <v>6838083</v>
      </c>
      <c r="I48" s="359">
        <v>6819481</v>
      </c>
      <c r="J48" s="358">
        <v>6003082</v>
      </c>
      <c r="K48" s="358">
        <v>6445018</v>
      </c>
      <c r="L48" s="359">
        <v>6352807</v>
      </c>
      <c r="M48" s="358">
        <v>6415782</v>
      </c>
      <c r="N48" s="358">
        <v>6003528</v>
      </c>
      <c r="O48" s="356"/>
      <c r="P48" s="374">
        <f t="shared" si="3"/>
        <v>77748197</v>
      </c>
      <c r="Q48" s="354"/>
    </row>
    <row r="49" spans="1:18" ht="13.8" x14ac:dyDescent="0.3">
      <c r="A49" s="376" t="s">
        <v>184</v>
      </c>
      <c r="B49" s="356"/>
      <c r="C49" s="375">
        <v>5732609</v>
      </c>
      <c r="D49" s="358">
        <v>5382719</v>
      </c>
      <c r="E49" s="358">
        <v>6281680</v>
      </c>
      <c r="F49" s="358">
        <v>7066182</v>
      </c>
      <c r="G49" s="358">
        <v>6874574</v>
      </c>
      <c r="H49" s="358">
        <v>6058607</v>
      </c>
      <c r="I49" s="358">
        <v>6886335</v>
      </c>
      <c r="J49" s="358">
        <v>5636808</v>
      </c>
      <c r="K49" s="358">
        <v>6537542</v>
      </c>
      <c r="L49" s="358">
        <v>6660388</v>
      </c>
      <c r="M49" s="358">
        <v>6659290</v>
      </c>
      <c r="N49" s="375">
        <v>6384707</v>
      </c>
      <c r="O49" s="359"/>
      <c r="P49" s="358">
        <f t="shared" si="3"/>
        <v>76161441</v>
      </c>
      <c r="Q49" s="354"/>
    </row>
    <row r="50" spans="1:18" ht="13.8" x14ac:dyDescent="0.3">
      <c r="A50" s="376" t="s">
        <v>190</v>
      </c>
      <c r="B50" s="356"/>
      <c r="C50" s="375">
        <v>6917463</v>
      </c>
      <c r="D50" s="358">
        <v>6309190</v>
      </c>
      <c r="E50" s="358">
        <v>5462083</v>
      </c>
      <c r="F50" s="358">
        <v>6137701</v>
      </c>
      <c r="G50" s="358">
        <v>4916901</v>
      </c>
      <c r="H50" s="358">
        <v>4990088</v>
      </c>
      <c r="I50" s="358">
        <v>4623957</v>
      </c>
      <c r="J50" s="358">
        <v>4334044</v>
      </c>
      <c r="K50" s="358">
        <v>4158665</v>
      </c>
      <c r="L50" s="358">
        <v>5151834</v>
      </c>
      <c r="M50" s="358">
        <v>7068879</v>
      </c>
      <c r="N50" s="375">
        <v>5562814</v>
      </c>
      <c r="O50" s="359"/>
      <c r="P50" s="358">
        <f t="shared" si="3"/>
        <v>65633619</v>
      </c>
      <c r="Q50" s="354"/>
    </row>
    <row r="51" spans="1:18" ht="13.8" x14ac:dyDescent="0.3">
      <c r="A51" s="376" t="s">
        <v>203</v>
      </c>
      <c r="B51" s="356"/>
      <c r="C51" s="375">
        <v>6647630</v>
      </c>
      <c r="D51" s="358">
        <v>6324786</v>
      </c>
      <c r="E51" s="358">
        <v>5798106</v>
      </c>
      <c r="F51" s="358">
        <v>5579500</v>
      </c>
      <c r="G51" s="358">
        <v>5656347</v>
      </c>
      <c r="H51" s="358">
        <v>5416112</v>
      </c>
      <c r="I51" s="358">
        <v>4826179</v>
      </c>
      <c r="J51" s="358">
        <v>4946817</v>
      </c>
      <c r="K51" s="358">
        <v>5592848</v>
      </c>
      <c r="L51" s="358">
        <v>5986696</v>
      </c>
      <c r="M51" s="358">
        <v>4706248</v>
      </c>
      <c r="N51" s="375">
        <v>4349289</v>
      </c>
      <c r="O51" s="359"/>
      <c r="P51" s="358">
        <f t="shared" si="3"/>
        <v>65830558</v>
      </c>
      <c r="Q51" s="354"/>
    </row>
    <row r="52" spans="1:18" ht="13.8" x14ac:dyDescent="0.3">
      <c r="A52" s="376" t="s">
        <v>277</v>
      </c>
      <c r="B52" s="356"/>
      <c r="C52" s="375">
        <v>3806522</v>
      </c>
      <c r="D52" s="358">
        <v>4459869</v>
      </c>
      <c r="E52" s="358">
        <v>4957645</v>
      </c>
      <c r="F52" s="358">
        <v>5083519</v>
      </c>
      <c r="G52" s="358">
        <v>7481565</v>
      </c>
      <c r="H52" s="358">
        <v>5439512</v>
      </c>
      <c r="I52" s="358">
        <v>5317120</v>
      </c>
      <c r="J52" s="358">
        <v>4560412</v>
      </c>
      <c r="K52" s="358">
        <v>4583332</v>
      </c>
      <c r="L52" s="358">
        <v>6571699</v>
      </c>
      <c r="M52" s="358">
        <v>6538807</v>
      </c>
      <c r="N52" s="375">
        <v>5330111</v>
      </c>
      <c r="O52" s="359"/>
      <c r="P52" s="358">
        <f t="shared" si="3"/>
        <v>64130113</v>
      </c>
      <c r="Q52" s="354"/>
    </row>
    <row r="53" spans="1:18" ht="14.4" x14ac:dyDescent="0.3">
      <c r="A53" s="376" t="s">
        <v>305</v>
      </c>
      <c r="B53"/>
      <c r="C53" s="375">
        <v>5588966</v>
      </c>
      <c r="D53" s="453">
        <v>6560565</v>
      </c>
      <c r="E53" s="453">
        <v>5906653</v>
      </c>
      <c r="F53" s="453">
        <v>7709988</v>
      </c>
      <c r="G53" s="453">
        <v>5096775</v>
      </c>
      <c r="H53" s="453">
        <v>6590830</v>
      </c>
      <c r="I53" s="453">
        <v>6413378</v>
      </c>
      <c r="J53" s="453">
        <v>5759814</v>
      </c>
      <c r="K53" s="453">
        <v>7416846</v>
      </c>
      <c r="L53" s="453">
        <v>8941921</v>
      </c>
      <c r="M53" s="453">
        <v>7746333</v>
      </c>
      <c r="N53" s="375">
        <v>6715706</v>
      </c>
      <c r="O53" s="204"/>
      <c r="P53" s="453">
        <f t="shared" si="3"/>
        <v>80447775</v>
      </c>
      <c r="Q53" s="357"/>
    </row>
    <row r="54" spans="1:18" ht="13.8" x14ac:dyDescent="0.25">
      <c r="A54" s="369"/>
      <c r="B54" s="27"/>
      <c r="C54" s="364"/>
      <c r="D54" s="364"/>
      <c r="E54" s="364"/>
      <c r="F54" s="364"/>
      <c r="G54" s="360"/>
      <c r="H54" s="360"/>
      <c r="I54" s="364"/>
      <c r="J54" s="366"/>
      <c r="K54" s="366"/>
      <c r="L54" s="455"/>
      <c r="M54" s="366"/>
      <c r="N54" s="366"/>
      <c r="O54" s="27"/>
      <c r="P54" s="364"/>
    </row>
    <row r="55" spans="1:18" s="356" customFormat="1" x14ac:dyDescent="0.25">
      <c r="A55" s="369"/>
      <c r="B55" s="27"/>
      <c r="C55" s="364"/>
      <c r="D55" s="364"/>
      <c r="E55" s="364"/>
      <c r="F55" s="364"/>
      <c r="G55" s="363"/>
      <c r="H55" s="363"/>
      <c r="I55" s="367"/>
      <c r="J55" s="363"/>
      <c r="K55" s="363"/>
      <c r="L55" s="364"/>
      <c r="M55" s="363"/>
      <c r="N55" s="363"/>
      <c r="O55" s="27"/>
      <c r="P55" s="372"/>
      <c r="Q55" s="359"/>
      <c r="R55" s="415"/>
    </row>
    <row r="56" spans="1:18" x14ac:dyDescent="0.25">
      <c r="A56" s="369" t="s">
        <v>320</v>
      </c>
      <c r="B56" s="27"/>
      <c r="C56" s="361" t="s">
        <v>197</v>
      </c>
      <c r="D56" s="361" t="s">
        <v>198</v>
      </c>
      <c r="E56" s="361" t="s">
        <v>199</v>
      </c>
      <c r="F56" s="361" t="s">
        <v>172</v>
      </c>
      <c r="G56" s="361" t="s">
        <v>173</v>
      </c>
      <c r="H56" s="361" t="s">
        <v>174</v>
      </c>
      <c r="I56" s="361" t="s">
        <v>175</v>
      </c>
      <c r="J56" s="361" t="s">
        <v>176</v>
      </c>
      <c r="K56" s="361" t="s">
        <v>177</v>
      </c>
      <c r="L56" s="361" t="s">
        <v>200</v>
      </c>
      <c r="M56" s="361" t="s">
        <v>114</v>
      </c>
      <c r="N56" s="361" t="s">
        <v>201</v>
      </c>
      <c r="O56" s="27"/>
      <c r="P56" s="27"/>
    </row>
    <row r="57" spans="1:18" x14ac:dyDescent="0.25">
      <c r="A57" s="376" t="s">
        <v>166</v>
      </c>
      <c r="B57" s="359"/>
      <c r="C57" s="359">
        <v>816584</v>
      </c>
      <c r="D57" s="359">
        <v>896447</v>
      </c>
      <c r="E57" s="359">
        <v>896926</v>
      </c>
      <c r="F57" s="359">
        <v>1054913</v>
      </c>
      <c r="G57" s="359">
        <v>1077186</v>
      </c>
      <c r="H57" s="359">
        <v>1034308</v>
      </c>
      <c r="I57" s="359">
        <v>1003733</v>
      </c>
      <c r="J57" s="359">
        <v>776214</v>
      </c>
      <c r="K57" s="359">
        <v>1006148</v>
      </c>
      <c r="L57" s="359">
        <v>821056</v>
      </c>
      <c r="M57" s="359">
        <v>677622</v>
      </c>
      <c r="N57" s="359">
        <v>722376</v>
      </c>
      <c r="O57" s="356"/>
      <c r="P57" s="359">
        <f t="shared" ref="P57:P64" si="4">SUM(C57:N57)</f>
        <v>10783513</v>
      </c>
    </row>
    <row r="58" spans="1:18" x14ac:dyDescent="0.25">
      <c r="A58" s="376" t="s">
        <v>167</v>
      </c>
      <c r="B58" s="356"/>
      <c r="C58" s="359">
        <v>763423</v>
      </c>
      <c r="D58" s="359">
        <v>735487</v>
      </c>
      <c r="E58" s="359">
        <v>805829</v>
      </c>
      <c r="F58" s="359">
        <v>1381456</v>
      </c>
      <c r="G58" s="359">
        <v>1226850</v>
      </c>
      <c r="H58" s="359">
        <v>973999</v>
      </c>
      <c r="I58" s="359">
        <v>1103179</v>
      </c>
      <c r="J58" s="359">
        <v>1127706</v>
      </c>
      <c r="K58" s="359">
        <v>1271111</v>
      </c>
      <c r="L58" s="359">
        <v>748316</v>
      </c>
      <c r="M58" s="359">
        <v>816958</v>
      </c>
      <c r="N58" s="359">
        <v>916532</v>
      </c>
      <c r="O58" s="356"/>
      <c r="P58" s="359">
        <f t="shared" si="4"/>
        <v>11870846</v>
      </c>
    </row>
    <row r="59" spans="1:18" x14ac:dyDescent="0.25">
      <c r="A59" s="376" t="s">
        <v>183</v>
      </c>
      <c r="B59" s="356"/>
      <c r="C59" s="359">
        <v>1346227</v>
      </c>
      <c r="D59" s="359">
        <v>1261405</v>
      </c>
      <c r="E59" s="359">
        <v>1343408</v>
      </c>
      <c r="F59" s="359">
        <v>1289228</v>
      </c>
      <c r="G59" s="359">
        <v>1461135</v>
      </c>
      <c r="H59" s="359">
        <v>1870313</v>
      </c>
      <c r="I59" s="359">
        <v>1606416</v>
      </c>
      <c r="J59" s="359">
        <v>1597326</v>
      </c>
      <c r="K59" s="359">
        <v>1805086</v>
      </c>
      <c r="L59" s="359">
        <v>1921433</v>
      </c>
      <c r="M59" s="359">
        <v>1760022</v>
      </c>
      <c r="N59" s="359">
        <v>1747872</v>
      </c>
      <c r="O59" s="356"/>
      <c r="P59" s="359">
        <f t="shared" si="4"/>
        <v>19009871</v>
      </c>
    </row>
    <row r="60" spans="1:18" x14ac:dyDescent="0.25">
      <c r="A60" s="376" t="s">
        <v>184</v>
      </c>
      <c r="B60" s="356"/>
      <c r="C60" s="375">
        <v>1927353</v>
      </c>
      <c r="D60" s="358">
        <v>1934187</v>
      </c>
      <c r="E60" s="358">
        <v>2023536</v>
      </c>
      <c r="F60" s="358">
        <v>1794377</v>
      </c>
      <c r="G60" s="358">
        <v>1190598</v>
      </c>
      <c r="H60" s="358">
        <v>1347227</v>
      </c>
      <c r="I60" s="358">
        <v>1340566</v>
      </c>
      <c r="J60" s="358">
        <v>1101104</v>
      </c>
      <c r="K60" s="358">
        <v>1414065</v>
      </c>
      <c r="L60" s="358">
        <v>1513568</v>
      </c>
      <c r="M60" s="358">
        <v>1425181</v>
      </c>
      <c r="N60" s="375">
        <v>1271742</v>
      </c>
      <c r="O60" s="359"/>
      <c r="P60" s="358">
        <f t="shared" si="4"/>
        <v>18283504</v>
      </c>
    </row>
    <row r="61" spans="1:18" x14ac:dyDescent="0.25">
      <c r="A61" s="376" t="s">
        <v>190</v>
      </c>
      <c r="B61" s="356"/>
      <c r="C61" s="375">
        <v>1424932</v>
      </c>
      <c r="D61" s="358">
        <v>1160744</v>
      </c>
      <c r="E61" s="358">
        <v>1109878</v>
      </c>
      <c r="F61" s="358">
        <v>1037187</v>
      </c>
      <c r="G61" s="358">
        <v>852268</v>
      </c>
      <c r="H61" s="358">
        <v>897846</v>
      </c>
      <c r="I61" s="358">
        <v>1016928</v>
      </c>
      <c r="J61" s="358">
        <v>852293</v>
      </c>
      <c r="K61" s="358">
        <v>771944</v>
      </c>
      <c r="L61" s="358">
        <v>932480</v>
      </c>
      <c r="M61" s="358">
        <v>922751</v>
      </c>
      <c r="N61" s="375">
        <v>324391</v>
      </c>
      <c r="O61" s="359"/>
      <c r="P61" s="358">
        <f t="shared" si="4"/>
        <v>11303642</v>
      </c>
    </row>
    <row r="62" spans="1:18" x14ac:dyDescent="0.25">
      <c r="A62" s="376" t="s">
        <v>203</v>
      </c>
      <c r="B62" s="356"/>
      <c r="C62" s="359">
        <v>164361</v>
      </c>
      <c r="D62" s="359">
        <v>213485</v>
      </c>
      <c r="E62" s="359">
        <v>225198</v>
      </c>
      <c r="F62" s="377">
        <v>286321</v>
      </c>
      <c r="G62" s="378">
        <v>316037</v>
      </c>
      <c r="H62" s="378">
        <v>287165</v>
      </c>
      <c r="I62" s="378">
        <v>293239</v>
      </c>
      <c r="J62" s="378">
        <v>471593</v>
      </c>
      <c r="K62" s="378">
        <v>534308</v>
      </c>
      <c r="L62" s="378">
        <v>543167</v>
      </c>
      <c r="M62" s="359">
        <v>634555</v>
      </c>
      <c r="N62" s="359">
        <v>583315</v>
      </c>
      <c r="O62" s="356"/>
      <c r="P62" s="358">
        <f t="shared" si="4"/>
        <v>4552744</v>
      </c>
    </row>
    <row r="63" spans="1:18" x14ac:dyDescent="0.25">
      <c r="A63" s="376" t="s">
        <v>277</v>
      </c>
      <c r="B63" s="356"/>
      <c r="C63" s="359">
        <v>591477</v>
      </c>
      <c r="D63" s="359">
        <v>530624</v>
      </c>
      <c r="E63" s="359">
        <v>698070</v>
      </c>
      <c r="F63" s="358">
        <v>696131</v>
      </c>
      <c r="G63" s="359">
        <v>518861</v>
      </c>
      <c r="H63" s="359">
        <v>771969</v>
      </c>
      <c r="I63" s="359">
        <v>672336</v>
      </c>
      <c r="J63" s="359">
        <v>355489</v>
      </c>
      <c r="K63" s="359">
        <v>537793</v>
      </c>
      <c r="L63" s="359">
        <v>531304</v>
      </c>
      <c r="M63" s="359">
        <v>587887</v>
      </c>
      <c r="N63" s="359">
        <v>491287</v>
      </c>
      <c r="O63" s="356"/>
      <c r="P63" s="358">
        <f t="shared" si="4"/>
        <v>6983228</v>
      </c>
    </row>
    <row r="64" spans="1:18" ht="14.4" x14ac:dyDescent="0.3">
      <c r="A64" s="376" t="s">
        <v>305</v>
      </c>
      <c r="B64"/>
      <c r="C64" s="204">
        <v>335758</v>
      </c>
      <c r="D64" s="204">
        <v>262926</v>
      </c>
      <c r="E64" s="204">
        <v>287900</v>
      </c>
      <c r="F64" s="453">
        <v>628718</v>
      </c>
      <c r="G64" s="204">
        <v>603051</v>
      </c>
      <c r="H64" s="204">
        <v>538753</v>
      </c>
      <c r="I64" s="204">
        <v>695350</v>
      </c>
      <c r="J64" s="204">
        <v>442569</v>
      </c>
      <c r="K64" s="204">
        <v>549591</v>
      </c>
      <c r="L64" s="204">
        <v>338573</v>
      </c>
      <c r="M64" s="204">
        <v>476887</v>
      </c>
      <c r="N64" s="204">
        <v>361608</v>
      </c>
      <c r="O64"/>
      <c r="P64" s="453">
        <f t="shared" si="4"/>
        <v>5521684</v>
      </c>
    </row>
    <row r="69" spans="1:14" ht="15" customHeight="1" x14ac:dyDescent="0.25">
      <c r="A69" s="521" t="s">
        <v>215</v>
      </c>
      <c r="B69" s="522"/>
      <c r="C69" s="522"/>
      <c r="D69" s="522"/>
      <c r="E69" s="522"/>
      <c r="F69" s="522"/>
      <c r="G69" s="522"/>
      <c r="H69" s="522"/>
      <c r="I69" s="522"/>
      <c r="J69" s="522"/>
      <c r="K69" s="522"/>
      <c r="L69" s="522"/>
      <c r="M69" s="522"/>
      <c r="N69" s="522"/>
    </row>
    <row r="70" spans="1:14" ht="9" customHeight="1" x14ac:dyDescent="0.25">
      <c r="A70" s="522"/>
      <c r="B70" s="522"/>
      <c r="C70" s="522"/>
      <c r="D70" s="522"/>
      <c r="E70" s="522"/>
      <c r="F70" s="522"/>
      <c r="G70" s="522"/>
      <c r="H70" s="522"/>
      <c r="I70" s="522"/>
      <c r="J70" s="522"/>
      <c r="K70" s="522"/>
      <c r="L70" s="522"/>
      <c r="M70" s="522"/>
      <c r="N70" s="522"/>
    </row>
    <row r="71" spans="1:14" ht="15" customHeight="1" x14ac:dyDescent="0.25">
      <c r="A71" s="521" t="s">
        <v>208</v>
      </c>
      <c r="B71" s="521"/>
      <c r="C71" s="521"/>
      <c r="D71" s="521"/>
      <c r="E71" s="521"/>
      <c r="F71" s="521"/>
      <c r="G71" s="521"/>
      <c r="H71" s="521"/>
      <c r="I71" s="521"/>
      <c r="J71" s="521"/>
      <c r="K71" s="521"/>
      <c r="L71" s="521"/>
      <c r="M71" s="521"/>
      <c r="N71" s="521"/>
    </row>
    <row r="72" spans="1:14" ht="15" customHeight="1" x14ac:dyDescent="0.25">
      <c r="A72" s="524" t="s">
        <v>206</v>
      </c>
      <c r="B72" s="524"/>
      <c r="C72" s="524"/>
      <c r="D72" s="524"/>
      <c r="E72" s="524"/>
      <c r="F72" s="524"/>
      <c r="G72" s="524"/>
      <c r="H72" s="524"/>
      <c r="I72" s="524"/>
      <c r="J72" s="524"/>
      <c r="K72" s="524"/>
      <c r="L72" s="524"/>
      <c r="M72" s="524"/>
      <c r="N72" s="524"/>
    </row>
    <row r="73" spans="1:14" ht="15" customHeight="1" x14ac:dyDescent="0.25">
      <c r="A73" s="525" t="s">
        <v>207</v>
      </c>
      <c r="B73" s="525"/>
      <c r="C73" s="525"/>
      <c r="D73" s="525"/>
      <c r="E73" s="525"/>
      <c r="F73" s="525"/>
      <c r="G73" s="525"/>
      <c r="H73" s="525"/>
      <c r="I73" s="525"/>
      <c r="J73" s="525"/>
      <c r="K73" s="525"/>
      <c r="L73" s="525"/>
      <c r="M73" s="525"/>
      <c r="N73" s="525"/>
    </row>
    <row r="74" spans="1:14" x14ac:dyDescent="0.25">
      <c r="A74" s="525"/>
      <c r="B74" s="525"/>
      <c r="C74" s="525"/>
      <c r="D74" s="525"/>
      <c r="E74" s="525"/>
      <c r="F74" s="525"/>
      <c r="G74" s="525"/>
      <c r="H74" s="525"/>
      <c r="I74" s="525"/>
      <c r="J74" s="525"/>
      <c r="K74" s="525"/>
      <c r="L74" s="525"/>
      <c r="M74" s="525"/>
      <c r="N74" s="525"/>
    </row>
    <row r="75" spans="1:14" x14ac:dyDescent="0.25">
      <c r="A75" s="525" t="s">
        <v>216</v>
      </c>
      <c r="B75" s="525"/>
      <c r="C75" s="525"/>
      <c r="D75" s="525"/>
      <c r="E75" s="525"/>
      <c r="F75" s="525"/>
      <c r="G75" s="525"/>
      <c r="H75" s="525"/>
      <c r="I75" s="525"/>
      <c r="J75" s="525"/>
      <c r="K75" s="525"/>
      <c r="L75" s="525"/>
      <c r="M75" s="525"/>
      <c r="N75" s="525"/>
    </row>
    <row r="76" spans="1:14" x14ac:dyDescent="0.25">
      <c r="A76" s="353"/>
      <c r="B76" s="353"/>
      <c r="C76" s="353"/>
      <c r="D76" s="353"/>
      <c r="E76" s="353"/>
      <c r="F76" s="353"/>
      <c r="G76" s="353"/>
      <c r="H76" s="353"/>
      <c r="I76" s="353"/>
      <c r="J76" s="353"/>
      <c r="K76" s="353"/>
      <c r="L76" s="353"/>
      <c r="M76" s="353"/>
      <c r="N76" s="353"/>
    </row>
    <row r="77" spans="1:14" x14ac:dyDescent="0.25">
      <c r="A77" s="523" t="s">
        <v>334</v>
      </c>
      <c r="B77" s="497"/>
      <c r="C77" s="497"/>
      <c r="D77" s="497"/>
      <c r="E77" s="497"/>
      <c r="F77" s="497"/>
      <c r="G77" s="497"/>
      <c r="H77" s="497"/>
      <c r="I77" s="497"/>
      <c r="J77" s="497"/>
      <c r="K77" s="497"/>
      <c r="L77" s="497"/>
      <c r="M77" s="497"/>
      <c r="N77" s="211"/>
    </row>
    <row r="78" spans="1:14" ht="6.75" customHeight="1" x14ac:dyDescent="0.25"/>
    <row r="80" spans="1:14" ht="4.5" customHeight="1" x14ac:dyDescent="0.25"/>
    <row r="81" ht="50.25" customHeight="1" x14ac:dyDescent="0.25"/>
    <row r="82" ht="12.75" customHeight="1" x14ac:dyDescent="0.25"/>
    <row r="83" ht="4.5" customHeight="1" x14ac:dyDescent="0.25"/>
    <row r="84" ht="10.5" customHeight="1" x14ac:dyDescent="0.25"/>
    <row r="86" s="115" customFormat="1" ht="19.5" customHeight="1" x14ac:dyDescent="0.3"/>
    <row r="87" ht="3" customHeight="1" x14ac:dyDescent="0.25"/>
    <row r="106" ht="5.25" customHeight="1" x14ac:dyDescent="0.25"/>
    <row r="108" ht="4.5" customHeight="1" x14ac:dyDescent="0.25"/>
    <row r="109" ht="49.5" customHeight="1" x14ac:dyDescent="0.25"/>
    <row r="110" ht="15" customHeight="1" x14ac:dyDescent="0.25"/>
    <row r="111" ht="4.5" customHeight="1" x14ac:dyDescent="0.25"/>
    <row r="112" ht="10.5" customHeight="1" x14ac:dyDescent="0.25"/>
    <row r="115" ht="4.5" customHeight="1" x14ac:dyDescent="0.25"/>
    <row r="134" ht="4.5" customHeight="1" x14ac:dyDescent="0.25"/>
    <row r="136" ht="4.5" customHeight="1" x14ac:dyDescent="0.25"/>
    <row r="137" s="211" customFormat="1" ht="39" customHeight="1" x14ac:dyDescent="0.2"/>
    <row r="138" s="211" customFormat="1" ht="3.75" customHeight="1" x14ac:dyDescent="0.2"/>
    <row r="139" ht="10.5" customHeight="1" x14ac:dyDescent="0.25"/>
  </sheetData>
  <mergeCells count="8">
    <mergeCell ref="A2:L2"/>
    <mergeCell ref="A69:N70"/>
    <mergeCell ref="A77:M77"/>
    <mergeCell ref="A72:N72"/>
    <mergeCell ref="A73:N74"/>
    <mergeCell ref="A75:N75"/>
    <mergeCell ref="A71:N71"/>
    <mergeCell ref="C43:F4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35"/>
  <sheetViews>
    <sheetView zoomScaleNormal="100" workbookViewId="0"/>
  </sheetViews>
  <sheetFormatPr defaultRowHeight="13.2" x14ac:dyDescent="0.25"/>
  <cols>
    <col min="1" max="1" width="14.88671875" style="119" customWidth="1"/>
    <col min="2" max="13" width="8.109375" style="119" customWidth="1"/>
    <col min="14" max="256" width="9.109375" style="119"/>
    <col min="257" max="269" width="8.109375" style="119" customWidth="1"/>
    <col min="270" max="512" width="9.109375" style="119"/>
    <col min="513" max="525" width="8.109375" style="119" customWidth="1"/>
    <col min="526" max="768" width="9.109375" style="119"/>
    <col min="769" max="781" width="8.109375" style="119" customWidth="1"/>
    <col min="782" max="1024" width="9.109375" style="119"/>
    <col min="1025" max="1037" width="8.109375" style="119" customWidth="1"/>
    <col min="1038" max="1280" width="9.109375" style="119"/>
    <col min="1281" max="1293" width="8.109375" style="119" customWidth="1"/>
    <col min="1294" max="1536" width="9.109375" style="119"/>
    <col min="1537" max="1549" width="8.109375" style="119" customWidth="1"/>
    <col min="1550" max="1792" width="9.109375" style="119"/>
    <col min="1793" max="1805" width="8.109375" style="119" customWidth="1"/>
    <col min="1806" max="2048" width="9.109375" style="119"/>
    <col min="2049" max="2061" width="8.109375" style="119" customWidth="1"/>
    <col min="2062" max="2304" width="9.109375" style="119"/>
    <col min="2305" max="2317" width="8.109375" style="119" customWidth="1"/>
    <col min="2318" max="2560" width="9.109375" style="119"/>
    <col min="2561" max="2573" width="8.109375" style="119" customWidth="1"/>
    <col min="2574" max="2816" width="9.109375" style="119"/>
    <col min="2817" max="2829" width="8.109375" style="119" customWidth="1"/>
    <col min="2830" max="3072" width="9.109375" style="119"/>
    <col min="3073" max="3085" width="8.109375" style="119" customWidth="1"/>
    <col min="3086" max="3328" width="9.109375" style="119"/>
    <col min="3329" max="3341" width="8.109375" style="119" customWidth="1"/>
    <col min="3342" max="3584" width="9.109375" style="119"/>
    <col min="3585" max="3597" width="8.109375" style="119" customWidth="1"/>
    <col min="3598" max="3840" width="9.109375" style="119"/>
    <col min="3841" max="3853" width="8.109375" style="119" customWidth="1"/>
    <col min="3854" max="4096" width="9.109375" style="119"/>
    <col min="4097" max="4109" width="8.109375" style="119" customWidth="1"/>
    <col min="4110" max="4352" width="9.109375" style="119"/>
    <col min="4353" max="4365" width="8.109375" style="119" customWidth="1"/>
    <col min="4366" max="4608" width="9.109375" style="119"/>
    <col min="4609" max="4621" width="8.109375" style="119" customWidth="1"/>
    <col min="4622" max="4864" width="9.109375" style="119"/>
    <col min="4865" max="4877" width="8.109375" style="119" customWidth="1"/>
    <col min="4878" max="5120" width="9.109375" style="119"/>
    <col min="5121" max="5133" width="8.109375" style="119" customWidth="1"/>
    <col min="5134" max="5376" width="9.109375" style="119"/>
    <col min="5377" max="5389" width="8.109375" style="119" customWidth="1"/>
    <col min="5390" max="5632" width="9.109375" style="119"/>
    <col min="5633" max="5645" width="8.109375" style="119" customWidth="1"/>
    <col min="5646" max="5888" width="9.109375" style="119"/>
    <col min="5889" max="5901" width="8.109375" style="119" customWidth="1"/>
    <col min="5902" max="6144" width="9.109375" style="119"/>
    <col min="6145" max="6157" width="8.109375" style="119" customWidth="1"/>
    <col min="6158" max="6400" width="9.109375" style="119"/>
    <col min="6401" max="6413" width="8.109375" style="119" customWidth="1"/>
    <col min="6414" max="6656" width="9.109375" style="119"/>
    <col min="6657" max="6669" width="8.109375" style="119" customWidth="1"/>
    <col min="6670" max="6912" width="9.109375" style="119"/>
    <col min="6913" max="6925" width="8.109375" style="119" customWidth="1"/>
    <col min="6926" max="7168" width="9.109375" style="119"/>
    <col min="7169" max="7181" width="8.109375" style="119" customWidth="1"/>
    <col min="7182" max="7424" width="9.109375" style="119"/>
    <col min="7425" max="7437" width="8.109375" style="119" customWidth="1"/>
    <col min="7438" max="7680" width="9.109375" style="119"/>
    <col min="7681" max="7693" width="8.109375" style="119" customWidth="1"/>
    <col min="7694" max="7936" width="9.109375" style="119"/>
    <col min="7937" max="7949" width="8.109375" style="119" customWidth="1"/>
    <col min="7950" max="8192" width="9.109375" style="119"/>
    <col min="8193" max="8205" width="8.109375" style="119" customWidth="1"/>
    <col min="8206" max="8448" width="9.109375" style="119"/>
    <col min="8449" max="8461" width="8.109375" style="119" customWidth="1"/>
    <col min="8462" max="8704" width="9.109375" style="119"/>
    <col min="8705" max="8717" width="8.109375" style="119" customWidth="1"/>
    <col min="8718" max="8960" width="9.109375" style="119"/>
    <col min="8961" max="8973" width="8.109375" style="119" customWidth="1"/>
    <col min="8974" max="9216" width="9.109375" style="119"/>
    <col min="9217" max="9229" width="8.109375" style="119" customWidth="1"/>
    <col min="9230" max="9472" width="9.109375" style="119"/>
    <col min="9473" max="9485" width="8.109375" style="119" customWidth="1"/>
    <col min="9486" max="9728" width="9.109375" style="119"/>
    <col min="9729" max="9741" width="8.109375" style="119" customWidth="1"/>
    <col min="9742" max="9984" width="9.109375" style="119"/>
    <col min="9985" max="9997" width="8.109375" style="119" customWidth="1"/>
    <col min="9998" max="10240" width="9.109375" style="119"/>
    <col min="10241" max="10253" width="8.109375" style="119" customWidth="1"/>
    <col min="10254" max="10496" width="9.109375" style="119"/>
    <col min="10497" max="10509" width="8.109375" style="119" customWidth="1"/>
    <col min="10510" max="10752" width="9.109375" style="119"/>
    <col min="10753" max="10765" width="8.109375" style="119" customWidth="1"/>
    <col min="10766" max="11008" width="9.109375" style="119"/>
    <col min="11009" max="11021" width="8.109375" style="119" customWidth="1"/>
    <col min="11022" max="11264" width="9.109375" style="119"/>
    <col min="11265" max="11277" width="8.109375" style="119" customWidth="1"/>
    <col min="11278" max="11520" width="9.109375" style="119"/>
    <col min="11521" max="11533" width="8.109375" style="119" customWidth="1"/>
    <col min="11534" max="11776" width="9.109375" style="119"/>
    <col min="11777" max="11789" width="8.109375" style="119" customWidth="1"/>
    <col min="11790" max="12032" width="9.109375" style="119"/>
    <col min="12033" max="12045" width="8.109375" style="119" customWidth="1"/>
    <col min="12046" max="12288" width="9.109375" style="119"/>
    <col min="12289" max="12301" width="8.109375" style="119" customWidth="1"/>
    <col min="12302" max="12544" width="9.109375" style="119"/>
    <col min="12545" max="12557" width="8.109375" style="119" customWidth="1"/>
    <col min="12558" max="12800" width="9.109375" style="119"/>
    <col min="12801" max="12813" width="8.109375" style="119" customWidth="1"/>
    <col min="12814" max="13056" width="9.109375" style="119"/>
    <col min="13057" max="13069" width="8.109375" style="119" customWidth="1"/>
    <col min="13070" max="13312" width="9.109375" style="119"/>
    <col min="13313" max="13325" width="8.109375" style="119" customWidth="1"/>
    <col min="13326" max="13568" width="9.109375" style="119"/>
    <col min="13569" max="13581" width="8.109375" style="119" customWidth="1"/>
    <col min="13582" max="13824" width="9.109375" style="119"/>
    <col min="13825" max="13837" width="8.109375" style="119" customWidth="1"/>
    <col min="13838" max="14080" width="9.109375" style="119"/>
    <col min="14081" max="14093" width="8.109375" style="119" customWidth="1"/>
    <col min="14094" max="14336" width="9.109375" style="119"/>
    <col min="14337" max="14349" width="8.109375" style="119" customWidth="1"/>
    <col min="14350" max="14592" width="9.109375" style="119"/>
    <col min="14593" max="14605" width="8.109375" style="119" customWidth="1"/>
    <col min="14606" max="14848" width="9.109375" style="119"/>
    <col min="14849" max="14861" width="8.109375" style="119" customWidth="1"/>
    <col min="14862" max="15104" width="9.109375" style="119"/>
    <col min="15105" max="15117" width="8.109375" style="119" customWidth="1"/>
    <col min="15118" max="15360" width="9.109375" style="119"/>
    <col min="15361" max="15373" width="8.109375" style="119" customWidth="1"/>
    <col min="15374" max="15616" width="9.109375" style="119"/>
    <col min="15617" max="15629" width="8.109375" style="119" customWidth="1"/>
    <col min="15630" max="15872" width="9.109375" style="119"/>
    <col min="15873" max="15885" width="8.109375" style="119" customWidth="1"/>
    <col min="15886" max="16128" width="9.109375" style="119"/>
    <col min="16129" max="16141" width="8.109375" style="119" customWidth="1"/>
    <col min="16142" max="16384" width="9.109375" style="119"/>
  </cols>
  <sheetData>
    <row r="1" spans="1:14" s="115" customFormat="1" ht="19.2" x14ac:dyDescent="0.3">
      <c r="A1" s="153" t="s">
        <v>279</v>
      </c>
      <c r="B1" s="153"/>
      <c r="C1" s="153"/>
      <c r="D1" s="153"/>
      <c r="E1" s="153"/>
      <c r="F1" s="153"/>
      <c r="G1" s="153"/>
      <c r="H1" s="153"/>
      <c r="I1" s="153"/>
      <c r="J1" s="153"/>
      <c r="K1" s="153"/>
      <c r="L1" s="153"/>
      <c r="M1" s="153"/>
    </row>
    <row r="2" spans="1:14" s="115" customFormat="1" ht="6.75" customHeight="1" x14ac:dyDescent="0.3">
      <c r="A2" s="153"/>
      <c r="B2" s="243"/>
      <c r="C2" s="243"/>
      <c r="D2" s="243"/>
      <c r="E2" s="243"/>
      <c r="F2" s="243"/>
      <c r="G2" s="243"/>
      <c r="H2" s="243"/>
      <c r="I2" s="243"/>
      <c r="J2" s="243"/>
      <c r="K2" s="243"/>
      <c r="L2" s="243"/>
      <c r="M2" s="243"/>
    </row>
    <row r="3" spans="1:14" x14ac:dyDescent="0.25">
      <c r="A3" s="244"/>
      <c r="B3" s="245" t="s">
        <v>110</v>
      </c>
      <c r="C3" s="245" t="s">
        <v>111</v>
      </c>
      <c r="D3" s="245" t="s">
        <v>112</v>
      </c>
      <c r="E3" s="245" t="s">
        <v>113</v>
      </c>
      <c r="F3" s="245" t="s">
        <v>114</v>
      </c>
      <c r="G3" s="245" t="s">
        <v>115</v>
      </c>
      <c r="H3" s="245" t="s">
        <v>116</v>
      </c>
      <c r="I3" s="245" t="s">
        <v>117</v>
      </c>
      <c r="J3" s="245" t="s">
        <v>118</v>
      </c>
      <c r="K3" s="245" t="s">
        <v>119</v>
      </c>
      <c r="L3" s="245" t="s">
        <v>120</v>
      </c>
      <c r="M3" s="246" t="s">
        <v>121</v>
      </c>
      <c r="N3" s="246"/>
    </row>
    <row r="4" spans="1:14" ht="15" customHeight="1" x14ac:dyDescent="0.25">
      <c r="A4" s="247">
        <v>1990</v>
      </c>
      <c r="B4" s="248">
        <v>1.093</v>
      </c>
      <c r="C4" s="249">
        <v>1.073</v>
      </c>
      <c r="D4" s="249">
        <v>1.083</v>
      </c>
      <c r="E4" s="249">
        <v>1.093</v>
      </c>
      <c r="F4" s="249">
        <v>1.1080000000000001</v>
      </c>
      <c r="G4" s="249">
        <v>1.1219999999999999</v>
      </c>
      <c r="H4" s="249">
        <v>1.125</v>
      </c>
      <c r="I4" s="249">
        <v>1.3019999999999998</v>
      </c>
      <c r="J4" s="249">
        <v>1.38</v>
      </c>
      <c r="K4" s="249">
        <v>1.4409999999999998</v>
      </c>
      <c r="L4" s="249">
        <v>1.4289999999999998</v>
      </c>
      <c r="M4" s="250">
        <v>1.397</v>
      </c>
      <c r="N4" s="282"/>
    </row>
    <row r="5" spans="1:14" ht="15" customHeight="1" x14ac:dyDescent="0.25">
      <c r="A5" s="247">
        <v>1991</v>
      </c>
      <c r="B5" s="251">
        <v>1.323</v>
      </c>
      <c r="C5" s="249">
        <v>1.26</v>
      </c>
      <c r="D5" s="249">
        <v>1.143</v>
      </c>
      <c r="E5" s="249">
        <v>1.141</v>
      </c>
      <c r="F5" s="249">
        <v>1.1719999999999999</v>
      </c>
      <c r="G5" s="249">
        <v>1.1879999999999999</v>
      </c>
      <c r="H5" s="249">
        <v>1.1835</v>
      </c>
      <c r="I5" s="249">
        <v>1.1855</v>
      </c>
      <c r="J5" s="249">
        <v>1.1884999999999999</v>
      </c>
      <c r="K5" s="249">
        <v>1.1815</v>
      </c>
      <c r="L5" s="249">
        <v>1.1764999999999999</v>
      </c>
      <c r="M5" s="250">
        <v>1.1455</v>
      </c>
      <c r="N5" s="282"/>
    </row>
    <row r="6" spans="1:14" ht="15" customHeight="1" x14ac:dyDescent="0.25">
      <c r="A6" s="247">
        <v>1992</v>
      </c>
      <c r="B6" s="251">
        <v>1.0925</v>
      </c>
      <c r="C6" s="249">
        <v>1.0505</v>
      </c>
      <c r="D6" s="249">
        <v>1.0705</v>
      </c>
      <c r="E6" s="249">
        <v>1.1034999999999999</v>
      </c>
      <c r="F6" s="249">
        <v>1.1835</v>
      </c>
      <c r="G6" s="249">
        <v>1.2685</v>
      </c>
      <c r="H6" s="249">
        <v>1.3085</v>
      </c>
      <c r="I6" s="249">
        <v>1.3054999999999999</v>
      </c>
      <c r="J6" s="249">
        <v>1.2885</v>
      </c>
      <c r="K6" s="249">
        <v>1.2705</v>
      </c>
      <c r="L6" s="249">
        <v>1.2515000000000001</v>
      </c>
      <c r="M6" s="250">
        <v>1.2095</v>
      </c>
      <c r="N6" s="282"/>
    </row>
    <row r="7" spans="1:14" ht="15" customHeight="1" x14ac:dyDescent="0.25">
      <c r="A7" s="247">
        <v>1993</v>
      </c>
      <c r="B7" s="251">
        <v>1.1475</v>
      </c>
      <c r="C7" s="249">
        <v>1.1125</v>
      </c>
      <c r="D7" s="249">
        <v>1.1225000000000001</v>
      </c>
      <c r="E7" s="249">
        <v>1.1445000000000001</v>
      </c>
      <c r="F7" s="249">
        <v>1.1924999999999999</v>
      </c>
      <c r="G7" s="249">
        <v>1.2135</v>
      </c>
      <c r="H7" s="249">
        <v>1.2384999999999999</v>
      </c>
      <c r="I7" s="249">
        <v>1.2384999999999999</v>
      </c>
      <c r="J7" s="249">
        <v>1.2544999999999999</v>
      </c>
      <c r="K7" s="249">
        <v>1.2745</v>
      </c>
      <c r="L7" s="249">
        <v>1.2734999999999999</v>
      </c>
      <c r="M7" s="250">
        <v>1.2315</v>
      </c>
      <c r="N7" s="282"/>
    </row>
    <row r="8" spans="1:14" ht="15" customHeight="1" x14ac:dyDescent="0.25">
      <c r="A8" s="247">
        <v>1994</v>
      </c>
      <c r="B8" s="251">
        <v>1.1575</v>
      </c>
      <c r="C8" s="249">
        <v>1.1395</v>
      </c>
      <c r="D8" s="249">
        <v>1.1355</v>
      </c>
      <c r="E8" s="249">
        <v>1.1504999999999999</v>
      </c>
      <c r="F8" s="249">
        <v>1.2355</v>
      </c>
      <c r="G8" s="249">
        <v>1.2765</v>
      </c>
      <c r="H8" s="249">
        <v>1.3205</v>
      </c>
      <c r="I8" s="249">
        <v>1.3234999999999999</v>
      </c>
      <c r="J8" s="249">
        <v>1.3325</v>
      </c>
      <c r="K8" s="249">
        <v>1.3145</v>
      </c>
      <c r="L8" s="249">
        <v>1.2885</v>
      </c>
      <c r="M8" s="250">
        <v>1.2645</v>
      </c>
      <c r="N8" s="282"/>
    </row>
    <row r="9" spans="1:14" ht="15" customHeight="1" x14ac:dyDescent="0.25">
      <c r="A9" s="247">
        <v>1995</v>
      </c>
      <c r="B9" s="251">
        <v>1.2164999999999999</v>
      </c>
      <c r="C9" s="249">
        <v>1.2084999999999999</v>
      </c>
      <c r="D9" s="249">
        <v>1.1935</v>
      </c>
      <c r="E9" s="249">
        <v>1.2195</v>
      </c>
      <c r="F9" s="249">
        <v>1.2814999999999999</v>
      </c>
      <c r="G9" s="249">
        <v>1.2765</v>
      </c>
      <c r="H9" s="249">
        <v>1.2595000000000001</v>
      </c>
      <c r="I9" s="249">
        <v>1.2444999999999999</v>
      </c>
      <c r="J9" s="249">
        <v>1.2585</v>
      </c>
      <c r="K9" s="249">
        <v>1.2565</v>
      </c>
      <c r="L9" s="249">
        <v>1.2255</v>
      </c>
      <c r="M9" s="250">
        <v>1.2075</v>
      </c>
      <c r="N9" s="282"/>
    </row>
    <row r="10" spans="1:14" ht="15" customHeight="1" x14ac:dyDescent="0.25">
      <c r="A10" s="247">
        <v>1996</v>
      </c>
      <c r="B10" s="251">
        <v>1.2055</v>
      </c>
      <c r="C10" s="249">
        <v>1.2375</v>
      </c>
      <c r="D10" s="249">
        <v>1.2925</v>
      </c>
      <c r="E10" s="249">
        <v>1.3865000000000001</v>
      </c>
      <c r="F10" s="249">
        <v>1.4035</v>
      </c>
      <c r="G10" s="249">
        <v>1.3865000000000001</v>
      </c>
      <c r="H10" s="249">
        <v>1.3645</v>
      </c>
      <c r="I10" s="249"/>
      <c r="J10" s="249">
        <v>1.4065000000000001</v>
      </c>
      <c r="K10" s="249">
        <v>1.4075</v>
      </c>
      <c r="L10" s="249">
        <v>1.3865000000000001</v>
      </c>
      <c r="M10" s="250">
        <v>1.3715000000000002</v>
      </c>
      <c r="N10" s="282"/>
    </row>
    <row r="11" spans="1:14" ht="15" customHeight="1" x14ac:dyDescent="0.25">
      <c r="A11" s="247">
        <v>1997</v>
      </c>
      <c r="B11" s="251">
        <v>1.3695000000000002</v>
      </c>
      <c r="C11" s="249">
        <v>1.3595000000000002</v>
      </c>
      <c r="D11" s="249">
        <v>1.3695000000000002</v>
      </c>
      <c r="E11" s="249">
        <v>1.3615000000000002</v>
      </c>
      <c r="F11" s="249">
        <v>1.3615000000000002</v>
      </c>
      <c r="G11" s="249">
        <v>1.3525</v>
      </c>
      <c r="H11" s="249">
        <v>1.3415000000000001</v>
      </c>
      <c r="I11" s="249">
        <v>1.3585</v>
      </c>
      <c r="J11" s="249">
        <v>1.3645</v>
      </c>
      <c r="K11" s="249">
        <v>1.3774999999999999</v>
      </c>
      <c r="L11" s="249">
        <v>1.3614999999999999</v>
      </c>
      <c r="M11" s="250">
        <v>1.3174999999999999</v>
      </c>
      <c r="N11" s="282"/>
    </row>
    <row r="12" spans="1:14" ht="15" customHeight="1" x14ac:dyDescent="0.25">
      <c r="A12" s="247">
        <v>1998</v>
      </c>
      <c r="B12" s="251">
        <v>1.2774999999999999</v>
      </c>
      <c r="C12" s="249">
        <v>1.2315</v>
      </c>
      <c r="D12" s="249">
        <v>1.1984999999999999</v>
      </c>
      <c r="E12" s="249">
        <v>1.2064999999999999</v>
      </c>
      <c r="F12" s="249">
        <v>1.2024999999999999</v>
      </c>
      <c r="G12" s="249">
        <v>1.1984999999999999</v>
      </c>
      <c r="H12" s="249">
        <v>1.1995</v>
      </c>
      <c r="I12" s="249">
        <v>1.1955</v>
      </c>
      <c r="J12" s="249">
        <v>1.1955</v>
      </c>
      <c r="K12" s="249">
        <v>1.1735</v>
      </c>
      <c r="L12" s="249">
        <v>1.1305000000000001</v>
      </c>
      <c r="M12" s="250">
        <v>1.0474999999999999</v>
      </c>
      <c r="N12" s="282"/>
    </row>
    <row r="13" spans="1:14" ht="15" customHeight="1" x14ac:dyDescent="0.25">
      <c r="A13" s="247">
        <v>1999</v>
      </c>
      <c r="B13" s="251">
        <v>0.98449999999999993</v>
      </c>
      <c r="C13" s="249">
        <v>0.97350000000000003</v>
      </c>
      <c r="D13" s="249">
        <v>1.0254999999999999</v>
      </c>
      <c r="E13" s="249"/>
      <c r="F13" s="249">
        <v>1.2874999999999999</v>
      </c>
      <c r="G13" s="249">
        <v>1.2894999999999999</v>
      </c>
      <c r="H13" s="249">
        <v>1.3525</v>
      </c>
      <c r="I13" s="249">
        <v>1.3734999999999999</v>
      </c>
      <c r="J13" s="249">
        <v>1.3895</v>
      </c>
      <c r="K13" s="249">
        <v>1.3765000000000001</v>
      </c>
      <c r="L13" s="249">
        <v>1.4044999999999999</v>
      </c>
      <c r="M13" s="250">
        <v>1.3634999999999999</v>
      </c>
      <c r="N13" s="282"/>
    </row>
    <row r="14" spans="1:14" ht="15" customHeight="1" x14ac:dyDescent="0.25">
      <c r="A14" s="247">
        <v>2000</v>
      </c>
      <c r="B14" s="251">
        <v>1.3845000000000001</v>
      </c>
      <c r="C14" s="249">
        <v>1.4455</v>
      </c>
      <c r="D14" s="249">
        <v>1.6085</v>
      </c>
      <c r="E14" s="249">
        <v>1.5874999999999999</v>
      </c>
      <c r="F14" s="249">
        <v>1.5805</v>
      </c>
      <c r="G14" s="249">
        <v>1.5845</v>
      </c>
      <c r="H14" s="249">
        <v>1.5865</v>
      </c>
      <c r="I14" s="249">
        <v>1.5874999999999999</v>
      </c>
      <c r="J14" s="249">
        <v>1.6225000000000001</v>
      </c>
      <c r="K14" s="249">
        <v>1.7215</v>
      </c>
      <c r="L14" s="249">
        <v>1.6815</v>
      </c>
      <c r="M14" s="250">
        <v>1.6655</v>
      </c>
      <c r="N14" s="282"/>
    </row>
    <row r="15" spans="1:14" ht="15" customHeight="1" x14ac:dyDescent="0.25">
      <c r="A15" s="247">
        <v>2001</v>
      </c>
      <c r="B15" s="251">
        <v>1.4984999999999999</v>
      </c>
      <c r="C15" s="249">
        <v>1.4935</v>
      </c>
      <c r="D15" s="249">
        <v>1.4584999999999999</v>
      </c>
      <c r="E15" s="249">
        <v>1.5285</v>
      </c>
      <c r="F15" s="249">
        <v>1.6755</v>
      </c>
      <c r="G15" s="249">
        <v>1.6045</v>
      </c>
      <c r="H15" s="249">
        <v>1.5255000000000001</v>
      </c>
      <c r="I15" s="249">
        <v>1.5585</v>
      </c>
      <c r="J15" s="249">
        <v>1.5625</v>
      </c>
      <c r="K15" s="249"/>
      <c r="L15" s="249">
        <v>1.2735000000000001</v>
      </c>
      <c r="M15" s="250">
        <v>1.1735</v>
      </c>
      <c r="N15" s="282"/>
    </row>
    <row r="16" spans="1:14" ht="15" customHeight="1" x14ac:dyDescent="0.25">
      <c r="A16" s="247">
        <v>2002</v>
      </c>
      <c r="B16" s="251"/>
      <c r="C16" s="249">
        <v>1.1964999999999999</v>
      </c>
      <c r="D16" s="249">
        <v>1.3554999999999999</v>
      </c>
      <c r="E16" s="249"/>
      <c r="F16" s="249">
        <v>1.4544999999999999</v>
      </c>
      <c r="G16" s="249">
        <v>1.4555</v>
      </c>
      <c r="H16" s="249">
        <v>1.4584999999999999</v>
      </c>
      <c r="I16" s="249">
        <v>1.4575</v>
      </c>
      <c r="J16" s="249">
        <v>1.4375</v>
      </c>
      <c r="K16" s="249">
        <v>1.4315</v>
      </c>
      <c r="L16" s="249">
        <v>1.4384999999999999</v>
      </c>
      <c r="M16" s="250">
        <v>1.4064999999999999</v>
      </c>
      <c r="N16" s="282"/>
    </row>
    <row r="17" spans="1:15" ht="15" customHeight="1" x14ac:dyDescent="0.25">
      <c r="A17" s="247">
        <v>2003</v>
      </c>
      <c r="B17" s="251">
        <v>1.4684999999999999</v>
      </c>
      <c r="C17" s="249">
        <v>1.6274999999999999</v>
      </c>
      <c r="D17" s="249">
        <v>1.6645000000000001</v>
      </c>
      <c r="E17" s="249">
        <v>1.5855000000000001</v>
      </c>
      <c r="F17" s="249">
        <v>1.5505</v>
      </c>
      <c r="G17" s="249">
        <v>1.5405</v>
      </c>
      <c r="H17" s="249">
        <v>1.5855000000000001</v>
      </c>
      <c r="I17" s="249">
        <v>1.6515</v>
      </c>
      <c r="J17" s="249">
        <v>1.6515</v>
      </c>
      <c r="K17" s="249">
        <v>1.5635000000000001</v>
      </c>
      <c r="L17" s="249">
        <v>1.5485</v>
      </c>
      <c r="M17" s="250">
        <v>1.5065</v>
      </c>
      <c r="N17" s="282"/>
    </row>
    <row r="18" spans="1:15" ht="15" customHeight="1" x14ac:dyDescent="0.25">
      <c r="A18" s="247">
        <v>2004</v>
      </c>
      <c r="B18" s="251">
        <v>1.5205</v>
      </c>
      <c r="C18" s="249">
        <v>1.5695000000000001</v>
      </c>
      <c r="D18" s="249">
        <v>1.6655</v>
      </c>
      <c r="E18" s="249">
        <v>1.7955000000000001</v>
      </c>
      <c r="F18" s="249">
        <v>1.9675</v>
      </c>
      <c r="G18" s="249">
        <v>1.9415</v>
      </c>
      <c r="H18" s="249">
        <v>1.9555</v>
      </c>
      <c r="I18" s="249">
        <v>1.9585000000000001</v>
      </c>
      <c r="J18" s="249">
        <v>1.9395</v>
      </c>
      <c r="K18" s="249">
        <v>1.9755</v>
      </c>
      <c r="L18" s="249">
        <v>1.9715</v>
      </c>
      <c r="M18" s="250">
        <v>1.8905000000000001</v>
      </c>
      <c r="N18" s="282"/>
    </row>
    <row r="19" spans="1:15" ht="15" customHeight="1" x14ac:dyDescent="0.25">
      <c r="A19" s="247">
        <v>2005</v>
      </c>
      <c r="B19" s="251">
        <v>1.8665</v>
      </c>
      <c r="C19" s="249">
        <v>1.8815</v>
      </c>
      <c r="D19" s="249">
        <v>2.0565000000000002</v>
      </c>
      <c r="E19" s="249">
        <v>2.2145000000000001</v>
      </c>
      <c r="F19" s="249">
        <v>2.2225000000000001</v>
      </c>
      <c r="G19" s="249">
        <v>2.1995</v>
      </c>
      <c r="H19" s="249">
        <v>2.2575000000000003</v>
      </c>
      <c r="I19" s="249">
        <v>2.4155000000000002</v>
      </c>
      <c r="J19" s="249">
        <v>2.7885</v>
      </c>
      <c r="K19" s="249">
        <v>2.6644999999999999</v>
      </c>
      <c r="L19" s="249">
        <v>2.2155</v>
      </c>
      <c r="M19" s="250">
        <v>2.0815000000000001</v>
      </c>
      <c r="N19" s="282"/>
    </row>
    <row r="20" spans="1:15" ht="15" customHeight="1" x14ac:dyDescent="0.25">
      <c r="A20" s="247">
        <v>2006</v>
      </c>
      <c r="B20" s="251">
        <v>2.1435</v>
      </c>
      <c r="C20" s="249">
        <v>2.1755</v>
      </c>
      <c r="D20" s="249">
        <v>2.2515000000000001</v>
      </c>
      <c r="E20" s="249">
        <v>2.4545000000000003</v>
      </c>
      <c r="F20" s="249">
        <v>2.6795</v>
      </c>
      <c r="G20" s="249">
        <v>2.7294999999999998</v>
      </c>
      <c r="H20" s="249">
        <v>2.8445</v>
      </c>
      <c r="I20" s="249">
        <v>3.0565000000000002</v>
      </c>
      <c r="J20" s="249">
        <v>2.7444999999999999</v>
      </c>
      <c r="K20" s="249">
        <v>2.3734999999999999</v>
      </c>
      <c r="L20" s="249">
        <v>2.2585000000000002</v>
      </c>
      <c r="M20" s="250">
        <v>2.2895000000000003</v>
      </c>
      <c r="N20" s="282"/>
    </row>
    <row r="21" spans="1:15" ht="15" customHeight="1" x14ac:dyDescent="0.25">
      <c r="A21" s="247">
        <v>2007</v>
      </c>
      <c r="B21" s="251">
        <v>2.1284999999999998</v>
      </c>
      <c r="C21" s="249">
        <v>2.0895000000000001</v>
      </c>
      <c r="D21" s="249">
        <v>2.3875000000000002</v>
      </c>
      <c r="E21" s="249">
        <v>2.8054999999999999</v>
      </c>
      <c r="F21" s="249">
        <v>3.0645000000000002</v>
      </c>
      <c r="G21" s="249">
        <v>3.0725000000000002</v>
      </c>
      <c r="H21" s="249">
        <v>2.9975000000000001</v>
      </c>
      <c r="I21" s="249">
        <v>2.9215</v>
      </c>
      <c r="J21" s="249">
        <v>2.8895</v>
      </c>
      <c r="K21" s="249">
        <v>2.8995000000000002</v>
      </c>
      <c r="L21" s="249">
        <v>3.0924999999999998</v>
      </c>
      <c r="M21" s="250">
        <v>3.0434999999999999</v>
      </c>
      <c r="N21" s="282"/>
    </row>
    <row r="22" spans="1:15" ht="15" customHeight="1" x14ac:dyDescent="0.25">
      <c r="A22" s="247">
        <v>2008</v>
      </c>
      <c r="B22" s="251">
        <v>2.9405000000000001</v>
      </c>
      <c r="C22" s="249">
        <v>3.0215000000000001</v>
      </c>
      <c r="D22" s="249">
        <v>3.1465000000000001</v>
      </c>
      <c r="E22" s="249">
        <v>3.3864999999999998</v>
      </c>
      <c r="F22" s="249">
        <v>3.6484999999999999</v>
      </c>
      <c r="G22" s="249">
        <v>3.9735</v>
      </c>
      <c r="H22" s="249">
        <v>4.1074999999999999</v>
      </c>
      <c r="I22" s="249">
        <v>3.9445000000000001</v>
      </c>
      <c r="J22" s="249">
        <v>3.7374999999999998</v>
      </c>
      <c r="K22" s="249">
        <v>3.0015000000000001</v>
      </c>
      <c r="L22" s="249">
        <v>2.0335000000000001</v>
      </c>
      <c r="M22" s="250">
        <v>1.5365</v>
      </c>
      <c r="N22" s="282"/>
    </row>
    <row r="23" spans="1:15" ht="15" customHeight="1" x14ac:dyDescent="0.25">
      <c r="A23" s="247">
        <v>2009</v>
      </c>
      <c r="B23" s="251">
        <v>1.4744999999999999</v>
      </c>
      <c r="C23" s="249">
        <v>1.8065</v>
      </c>
      <c r="D23" s="249">
        <v>1.9335</v>
      </c>
      <c r="E23" s="249">
        <v>2.0495000000000001</v>
      </c>
      <c r="F23" s="249">
        <v>2.2995000000000001</v>
      </c>
      <c r="G23" s="249">
        <v>2.5975000000000001</v>
      </c>
      <c r="H23" s="249">
        <v>2.6004999999999998</v>
      </c>
      <c r="I23" s="249">
        <v>2.6695000000000002</v>
      </c>
      <c r="J23" s="249">
        <v>2.6915</v>
      </c>
      <c r="K23" s="249">
        <v>2.5845000000000002</v>
      </c>
      <c r="L23" s="249">
        <v>2.6055000000000001</v>
      </c>
      <c r="M23" s="250">
        <v>2.5474999999999999</v>
      </c>
      <c r="N23" s="282"/>
    </row>
    <row r="24" spans="1:15" ht="15" customHeight="1" x14ac:dyDescent="0.25">
      <c r="A24" s="247">
        <v>2010</v>
      </c>
      <c r="B24" s="251">
        <v>2.6234999999999999</v>
      </c>
      <c r="C24" s="249">
        <v>2.6625000000000001</v>
      </c>
      <c r="D24" s="249">
        <v>2.7765</v>
      </c>
      <c r="E24" s="249">
        <v>2.8984999999999999</v>
      </c>
      <c r="F24" s="249">
        <v>2.8975</v>
      </c>
      <c r="G24" s="249">
        <v>2.8054999999999999</v>
      </c>
      <c r="H24" s="249">
        <v>2.8105000000000002</v>
      </c>
      <c r="I24" s="249">
        <v>2.8384999999999998</v>
      </c>
      <c r="J24" s="249">
        <v>2.8374999999999999</v>
      </c>
      <c r="K24" s="249">
        <v>2.8424999999999998</v>
      </c>
      <c r="L24" s="249">
        <v>2.8795000000000002</v>
      </c>
      <c r="M24" s="250">
        <v>2.9245000000000001</v>
      </c>
      <c r="N24" s="282"/>
    </row>
    <row r="25" spans="1:15" ht="15" customHeight="1" x14ac:dyDescent="0.25">
      <c r="A25" s="247">
        <v>2011</v>
      </c>
      <c r="B25" s="251">
        <v>2.9655</v>
      </c>
      <c r="C25" s="249">
        <v>3.0095000000000001</v>
      </c>
      <c r="D25" s="249"/>
      <c r="E25" s="249"/>
      <c r="F25" s="249"/>
      <c r="G25" s="249"/>
      <c r="H25" s="249"/>
      <c r="I25" s="249"/>
      <c r="J25" s="249"/>
      <c r="K25" s="249"/>
      <c r="L25" s="249"/>
      <c r="M25" s="250"/>
      <c r="N25" s="282"/>
    </row>
    <row r="26" spans="1:15" ht="15" customHeight="1" x14ac:dyDescent="0.25">
      <c r="A26" s="247">
        <v>2012</v>
      </c>
      <c r="B26" s="251"/>
      <c r="C26" s="249">
        <v>3.1680000000000001</v>
      </c>
      <c r="D26" s="249">
        <v>3.4929999999999999</v>
      </c>
      <c r="E26" s="249">
        <v>3.754</v>
      </c>
      <c r="F26" s="249">
        <v>3.7719999999999998</v>
      </c>
      <c r="G26" s="249">
        <v>3.6960000000000002</v>
      </c>
      <c r="H26" s="249">
        <v>3.4780000000000002</v>
      </c>
      <c r="I26" s="249">
        <v>3.5619999999999998</v>
      </c>
      <c r="J26" s="249">
        <v>3.7639999999999998</v>
      </c>
      <c r="K26" s="249">
        <v>3.7610000000000001</v>
      </c>
      <c r="L26" s="249">
        <v>3.4990000000000001</v>
      </c>
      <c r="M26" s="250">
        <v>3.2480000000000002</v>
      </c>
      <c r="N26" s="282"/>
    </row>
    <row r="27" spans="1:15" ht="15" customHeight="1" x14ac:dyDescent="0.25">
      <c r="A27" s="247">
        <v>2013</v>
      </c>
      <c r="B27" s="251">
        <v>3.0249999999999999</v>
      </c>
      <c r="C27" s="249">
        <v>3.1619999999999999</v>
      </c>
      <c r="D27" s="249">
        <v>3.351</v>
      </c>
      <c r="E27" s="249">
        <v>3.3620000000000001</v>
      </c>
      <c r="F27" s="249">
        <v>3.516</v>
      </c>
      <c r="G27" s="249">
        <v>3.6309999999999998</v>
      </c>
      <c r="H27" s="249">
        <v>3.6509999999999998</v>
      </c>
      <c r="I27" s="249">
        <v>3.718</v>
      </c>
      <c r="J27" s="249">
        <v>3.6739999999999999</v>
      </c>
      <c r="K27" s="249">
        <v>3.4750000000000001</v>
      </c>
      <c r="L27" s="249">
        <v>3.0939999999999999</v>
      </c>
      <c r="M27" s="250">
        <v>3.0259999999999998</v>
      </c>
      <c r="N27" s="282"/>
    </row>
    <row r="28" spans="1:15" ht="15" customHeight="1" x14ac:dyDescent="0.25">
      <c r="A28" s="247">
        <v>2014</v>
      </c>
      <c r="B28" s="251">
        <v>3.016</v>
      </c>
      <c r="C28" s="249">
        <v>3.0670000000000002</v>
      </c>
      <c r="D28" s="249">
        <v>3.2410000000000001</v>
      </c>
      <c r="E28" s="249">
        <v>3.3340000000000001</v>
      </c>
      <c r="F28" s="249">
        <v>3.41</v>
      </c>
      <c r="G28" s="249">
        <v>3.5341818181818185</v>
      </c>
      <c r="H28" s="249">
        <v>3.625</v>
      </c>
      <c r="I28" s="249">
        <v>3.6135333333333333</v>
      </c>
      <c r="J28" s="249">
        <v>3.5743749999999999</v>
      </c>
      <c r="K28" s="249">
        <v>3.3402499999999997</v>
      </c>
      <c r="L28" s="249">
        <v>3.0155200000000004</v>
      </c>
      <c r="M28" s="250">
        <v>2.5776538461538463</v>
      </c>
      <c r="N28" s="282"/>
      <c r="O28" s="249"/>
    </row>
    <row r="29" spans="1:15" ht="15" customHeight="1" x14ac:dyDescent="0.25">
      <c r="A29" s="247">
        <v>2015</v>
      </c>
      <c r="B29" s="251">
        <v>2.0550000000000002</v>
      </c>
      <c r="C29" s="249">
        <v>1.9742608695652175</v>
      </c>
      <c r="D29" s="249">
        <v>2.2152173913043485</v>
      </c>
      <c r="E29" s="249">
        <v>2.3162000000000003</v>
      </c>
      <c r="F29" s="249">
        <v>2.4786249999999996</v>
      </c>
      <c r="G29" s="249">
        <v>2.7300434782608698</v>
      </c>
      <c r="H29" s="249">
        <v>2.8219999999999996</v>
      </c>
      <c r="I29" s="249">
        <v>2.7831923076923077</v>
      </c>
      <c r="J29" s="249">
        <v>2.6076800000000002</v>
      </c>
      <c r="K29" s="249">
        <v>2.4368846153846153</v>
      </c>
      <c r="L29" s="249">
        <v>2.3333076923076925</v>
      </c>
      <c r="M29" s="250">
        <v>2.1394347826086952</v>
      </c>
      <c r="N29" s="282"/>
      <c r="O29" s="249"/>
    </row>
    <row r="30" spans="1:15" ht="15" customHeight="1" x14ac:dyDescent="0.25">
      <c r="A30" s="247">
        <v>2016</v>
      </c>
      <c r="B30" s="251">
        <v>1.9192799999999999</v>
      </c>
      <c r="C30" s="249">
        <v>1.7577083333333332</v>
      </c>
      <c r="D30" s="249">
        <v>1.8777307692307692</v>
      </c>
      <c r="E30" s="249">
        <v>2.0254399999999997</v>
      </c>
      <c r="F30" s="249">
        <v>2.1889615384615384</v>
      </c>
      <c r="G30" s="249">
        <v>2.3232000000000004</v>
      </c>
      <c r="H30" s="249">
        <v>2.3400909090909092</v>
      </c>
      <c r="I30" s="249">
        <v>2.314884615384615</v>
      </c>
      <c r="J30" s="249">
        <v>2.3551599999999997</v>
      </c>
      <c r="K30" s="249">
        <v>2.3752800000000001</v>
      </c>
      <c r="L30" s="249">
        <v>2.2892400000000008</v>
      </c>
      <c r="M30" s="250">
        <v>2.1962962962962966</v>
      </c>
      <c r="N30" s="282"/>
    </row>
    <row r="31" spans="1:15" ht="15" customHeight="1" x14ac:dyDescent="0.25">
      <c r="A31" s="247">
        <v>2017</v>
      </c>
      <c r="B31" s="251">
        <v>2.2864230769230769</v>
      </c>
      <c r="C31" s="249">
        <v>2.3244347826086953</v>
      </c>
      <c r="D31" s="249">
        <v>2.3529999999999993</v>
      </c>
      <c r="E31" s="249">
        <v>2.3655200000000001</v>
      </c>
      <c r="F31" s="249">
        <v>2.3839423076923079</v>
      </c>
      <c r="G31" s="249">
        <v>2.3707307692307693</v>
      </c>
      <c r="H31" s="249">
        <v>2.3330869565217394</v>
      </c>
      <c r="I31" s="249">
        <v>2.4209259259259261</v>
      </c>
      <c r="J31" s="249">
        <v>2.6048749999999998</v>
      </c>
      <c r="K31" s="249">
        <v>2.5957777777777777</v>
      </c>
      <c r="L31" s="249">
        <v>2.615608695652174</v>
      </c>
      <c r="M31" s="250">
        <v>2.6082916666666671</v>
      </c>
      <c r="N31" s="282"/>
    </row>
    <row r="32" spans="1:15" ht="15" customHeight="1" x14ac:dyDescent="0.25">
      <c r="A32" s="247">
        <v>2018</v>
      </c>
      <c r="B32" s="251">
        <v>2.5827599999999999</v>
      </c>
      <c r="C32" s="249">
        <v>2.6053913043478265</v>
      </c>
      <c r="D32" s="249">
        <v>2.5869615384615381</v>
      </c>
      <c r="E32" s="249">
        <v>2.6348846153846148</v>
      </c>
      <c r="F32" s="249">
        <v>2.8169230769230773</v>
      </c>
      <c r="G32" s="249">
        <v>2.9458695652173912</v>
      </c>
      <c r="H32" s="249">
        <v>2.9358846153846154</v>
      </c>
      <c r="I32" s="249">
        <v>2.9403333333333328</v>
      </c>
      <c r="J32" s="249">
        <v>2.9572500000000002</v>
      </c>
      <c r="K32" s="249">
        <v>3.0055199999999997</v>
      </c>
      <c r="L32" s="249">
        <v>2.9072399999999994</v>
      </c>
      <c r="M32" s="250">
        <v>2.6222083333333335</v>
      </c>
      <c r="N32" s="282"/>
    </row>
    <row r="33" spans="1:14" ht="15" customHeight="1" x14ac:dyDescent="0.25">
      <c r="A33" s="247">
        <v>2019</v>
      </c>
      <c r="B33" s="251">
        <v>2.3093461538461542</v>
      </c>
      <c r="C33" s="249">
        <v>2.2616956521739131</v>
      </c>
      <c r="D33" s="249">
        <v>2.39872</v>
      </c>
      <c r="E33" s="249">
        <v>2.702576923076923</v>
      </c>
      <c r="F33" s="249">
        <v>2.8690000000000002</v>
      </c>
      <c r="G33" s="249">
        <v>2.8519999999999999</v>
      </c>
      <c r="H33" s="249">
        <v>2.7989999999999999</v>
      </c>
      <c r="I33" s="249">
        <v>2.782</v>
      </c>
      <c r="J33" s="249">
        <v>2.72</v>
      </c>
      <c r="K33" s="249">
        <v>2.7170000000000001</v>
      </c>
      <c r="L33" s="249">
        <v>2.7120000000000002</v>
      </c>
      <c r="M33" s="250">
        <v>2.6480000000000001</v>
      </c>
      <c r="N33" s="282"/>
    </row>
    <row r="34" spans="1:14" ht="15" customHeight="1" x14ac:dyDescent="0.25">
      <c r="A34" s="247">
        <v>2020</v>
      </c>
      <c r="B34" s="251">
        <v>2.569</v>
      </c>
      <c r="C34" s="249">
        <v>2.4529999999999998</v>
      </c>
      <c r="D34" s="249">
        <v>2.3340000000000001</v>
      </c>
      <c r="E34" s="249">
        <v>1.9019999999999999</v>
      </c>
      <c r="F34" s="249">
        <v>1.7430000000000001</v>
      </c>
      <c r="G34" s="249">
        <v>2.048</v>
      </c>
      <c r="H34" s="249">
        <v>2.2200000000000002</v>
      </c>
      <c r="I34" s="249">
        <v>2.2400000000000002</v>
      </c>
      <c r="J34" s="249">
        <v>2.25</v>
      </c>
      <c r="K34" s="249">
        <v>2.2469999999999999</v>
      </c>
      <c r="L34" s="249">
        <v>2.2280000000000002</v>
      </c>
      <c r="M34" s="250">
        <v>2.23</v>
      </c>
    </row>
    <row r="35" spans="1:14" ht="15" customHeight="1" x14ac:dyDescent="0.25">
      <c r="A35" s="247">
        <v>2021</v>
      </c>
      <c r="B35" s="251">
        <v>2.294</v>
      </c>
      <c r="C35" s="249">
        <v>2.3919999999999999</v>
      </c>
      <c r="D35" s="249">
        <v>2.67</v>
      </c>
      <c r="E35" s="249">
        <v>2.7440000000000002</v>
      </c>
      <c r="F35" s="249">
        <v>2.8929999999999998</v>
      </c>
      <c r="G35" s="249">
        <v>2.984</v>
      </c>
      <c r="H35" s="249">
        <v>3.1949999999999998</v>
      </c>
      <c r="I35" s="249">
        <v>3.3170000000000002</v>
      </c>
      <c r="J35" s="249">
        <v>3.3130000000000002</v>
      </c>
      <c r="K35" s="249">
        <v>3.3919999999999999</v>
      </c>
      <c r="L35" s="249">
        <v>3.4089999999999998</v>
      </c>
      <c r="M35" s="250">
        <v>3.3889999999999998</v>
      </c>
    </row>
    <row r="36" spans="1:14" ht="15" customHeight="1" x14ac:dyDescent="0.25">
      <c r="A36" s="247">
        <v>2022</v>
      </c>
      <c r="B36" s="251">
        <v>3.3820000000000001</v>
      </c>
      <c r="C36" s="249">
        <v>3.4380000000000002</v>
      </c>
      <c r="D36" s="249">
        <v>4.0140000000000002</v>
      </c>
      <c r="E36" s="249">
        <v>4.0369999999999999</v>
      </c>
      <c r="F36" s="249">
        <v>4.2779999999999996</v>
      </c>
      <c r="G36" s="249">
        <v>5.0140000000000002</v>
      </c>
      <c r="H36" s="249">
        <v>4.7960000000000003</v>
      </c>
      <c r="I36" s="249">
        <v>3.956</v>
      </c>
      <c r="J36" s="249">
        <v>3.9340000000000002</v>
      </c>
      <c r="K36" s="249">
        <v>4.0620000000000003</v>
      </c>
      <c r="L36" s="249">
        <v>3.8580000000000001</v>
      </c>
      <c r="M36" s="250">
        <v>3.093</v>
      </c>
    </row>
    <row r="37" spans="1:14" ht="15" customHeight="1" x14ac:dyDescent="0.25">
      <c r="A37" s="247">
        <v>2023</v>
      </c>
      <c r="B37" s="251">
        <v>3.04</v>
      </c>
      <c r="C37" s="249"/>
      <c r="D37" s="249"/>
      <c r="E37" s="249"/>
      <c r="F37" s="249"/>
      <c r="G37" s="249"/>
      <c r="H37" s="249"/>
      <c r="I37" s="249"/>
      <c r="J37" s="249"/>
      <c r="K37" s="249"/>
      <c r="L37" s="249"/>
      <c r="M37" s="250"/>
    </row>
    <row r="38" spans="1:14" s="249" customFormat="1" ht="26.4" x14ac:dyDescent="0.25">
      <c r="A38" s="382" t="s">
        <v>290</v>
      </c>
      <c r="B38" s="381">
        <f t="shared" ref="B38:F38" si="0">AVERAGE(B26:B35)</f>
        <v>2.4507565811965812</v>
      </c>
      <c r="C38" s="381">
        <f t="shared" si="0"/>
        <v>2.5165490942028983</v>
      </c>
      <c r="D38" s="381">
        <f t="shared" si="0"/>
        <v>2.6520629698996649</v>
      </c>
      <c r="E38" s="381">
        <f t="shared" si="0"/>
        <v>2.7140621538461533</v>
      </c>
      <c r="F38" s="381">
        <f t="shared" si="0"/>
        <v>2.8071451923076927</v>
      </c>
      <c r="G38" s="381">
        <f t="shared" ref="G38:L38" si="1">AVERAGE(G26:G36)</f>
        <v>3.10263869371735</v>
      </c>
      <c r="H38" s="381">
        <f t="shared" si="1"/>
        <v>3.1086420437270239</v>
      </c>
      <c r="I38" s="381">
        <f t="shared" si="1"/>
        <v>3.0588972286972291</v>
      </c>
      <c r="J38" s="381">
        <f t="shared" si="1"/>
        <v>3.0685763636363634</v>
      </c>
      <c r="K38" s="381">
        <f t="shared" si="1"/>
        <v>3.0370647630147629</v>
      </c>
      <c r="L38" s="381">
        <f t="shared" si="1"/>
        <v>2.9055378534508969</v>
      </c>
      <c r="M38" s="381">
        <f>AVERAGE(M26:M36)</f>
        <v>2.7070804477326216</v>
      </c>
    </row>
    <row r="39" spans="1:14" s="249" customFormat="1" ht="26.4" x14ac:dyDescent="0.25">
      <c r="A39" s="383" t="s">
        <v>213</v>
      </c>
      <c r="B39" s="381">
        <f>MEDIAN(B27:B35)</f>
        <v>2.3093461538461542</v>
      </c>
      <c r="C39" s="381">
        <f t="shared" ref="C39:M39" si="2">MEDIAN(C25:C35)</f>
        <v>2.4529999999999998</v>
      </c>
      <c r="D39" s="381">
        <f t="shared" si="2"/>
        <v>2.492840769230769</v>
      </c>
      <c r="E39" s="381">
        <f t="shared" si="2"/>
        <v>2.6687307692307689</v>
      </c>
      <c r="F39" s="381">
        <f t="shared" si="2"/>
        <v>2.8429615384615388</v>
      </c>
      <c r="G39" s="381">
        <f t="shared" si="2"/>
        <v>2.8989347826086957</v>
      </c>
      <c r="H39" s="381">
        <f t="shared" si="2"/>
        <v>2.8789423076923075</v>
      </c>
      <c r="I39" s="381">
        <f t="shared" si="2"/>
        <v>2.86176282051282</v>
      </c>
      <c r="J39" s="381">
        <f t="shared" si="2"/>
        <v>2.8386250000000004</v>
      </c>
      <c r="K39" s="381">
        <f t="shared" si="2"/>
        <v>2.8612599999999997</v>
      </c>
      <c r="L39" s="381">
        <f t="shared" si="2"/>
        <v>2.8096199999999998</v>
      </c>
      <c r="M39" s="381">
        <f t="shared" si="2"/>
        <v>2.6152500000000005</v>
      </c>
    </row>
    <row r="40" spans="1:14" ht="6.75" customHeight="1" x14ac:dyDescent="0.25"/>
    <row r="41" spans="1:14" ht="17.399999999999999" customHeight="1" x14ac:dyDescent="0.3">
      <c r="A41" s="527" t="s">
        <v>185</v>
      </c>
      <c r="B41" s="509"/>
      <c r="C41" s="509"/>
      <c r="D41" s="509"/>
      <c r="E41" s="509"/>
      <c r="F41" s="509"/>
      <c r="G41" s="509"/>
      <c r="H41" s="509"/>
      <c r="I41" s="509"/>
      <c r="J41" s="509"/>
      <c r="K41" s="509"/>
      <c r="L41" s="509"/>
      <c r="M41" s="509"/>
    </row>
    <row r="42" spans="1:14" ht="5.25" customHeight="1" x14ac:dyDescent="0.3">
      <c r="A42" s="252"/>
      <c r="B42" s="218"/>
      <c r="C42" s="218"/>
      <c r="D42" s="218"/>
      <c r="E42" s="218"/>
      <c r="F42" s="218"/>
      <c r="G42" s="218"/>
      <c r="H42" s="218"/>
      <c r="I42" s="218"/>
      <c r="J42" s="218"/>
      <c r="K42" s="218"/>
      <c r="L42" s="218"/>
      <c r="M42" s="218"/>
    </row>
    <row r="43" spans="1:14" ht="18" customHeight="1" x14ac:dyDescent="0.3">
      <c r="A43" s="253" t="s">
        <v>150</v>
      </c>
      <c r="B43" s="218"/>
      <c r="C43" s="218"/>
      <c r="D43" s="218"/>
      <c r="E43" s="218"/>
      <c r="F43" s="218"/>
      <c r="G43" s="218"/>
      <c r="H43" s="218"/>
      <c r="I43" s="218"/>
      <c r="J43" s="218"/>
      <c r="K43" s="218"/>
      <c r="L43" s="218"/>
      <c r="M43" s="218"/>
    </row>
    <row r="44" spans="1:14" ht="6" customHeight="1" x14ac:dyDescent="0.3">
      <c r="A44" s="253"/>
      <c r="B44" s="218"/>
      <c r="C44" s="218"/>
      <c r="D44" s="218"/>
      <c r="E44" s="218"/>
      <c r="F44" s="218"/>
      <c r="G44" s="218"/>
      <c r="H44" s="218"/>
      <c r="I44" s="218"/>
      <c r="J44" s="218"/>
      <c r="K44" s="218"/>
      <c r="L44" s="218"/>
      <c r="M44" s="218"/>
    </row>
    <row r="45" spans="1:14" ht="14.4" customHeight="1" x14ac:dyDescent="0.25">
      <c r="A45" s="527" t="s">
        <v>149</v>
      </c>
      <c r="B45" s="527"/>
      <c r="C45" s="527"/>
      <c r="D45" s="527"/>
      <c r="E45" s="527"/>
      <c r="F45" s="527"/>
      <c r="G45" s="527"/>
      <c r="H45" s="527"/>
      <c r="I45" s="527"/>
      <c r="J45" s="527"/>
      <c r="K45" s="527"/>
      <c r="L45" s="527"/>
      <c r="M45" s="527"/>
    </row>
    <row r="46" spans="1:14" ht="5.25" customHeight="1" x14ac:dyDescent="0.25">
      <c r="A46" s="253"/>
      <c r="B46" s="211"/>
      <c r="C46" s="211"/>
      <c r="D46" s="211"/>
      <c r="E46" s="211"/>
      <c r="F46" s="211"/>
      <c r="G46" s="211"/>
      <c r="H46" s="211"/>
      <c r="I46" s="211"/>
      <c r="J46" s="211"/>
      <c r="K46" s="211"/>
      <c r="L46" s="211"/>
      <c r="M46" s="211"/>
    </row>
    <row r="47" spans="1:14" ht="75" customHeight="1" x14ac:dyDescent="0.25">
      <c r="A47" s="528" t="s">
        <v>212</v>
      </c>
      <c r="B47" s="525"/>
      <c r="C47" s="525"/>
      <c r="D47" s="525"/>
      <c r="E47" s="525"/>
      <c r="F47" s="525"/>
      <c r="G47" s="525"/>
      <c r="H47" s="525"/>
      <c r="I47" s="525"/>
      <c r="J47" s="525"/>
      <c r="K47" s="525"/>
      <c r="L47" s="525"/>
      <c r="M47" s="525"/>
    </row>
    <row r="50" spans="1:19" ht="14.4" x14ac:dyDescent="0.3">
      <c r="B50" s="281"/>
      <c r="C50" s="281"/>
      <c r="D50" s="281"/>
      <c r="E50" s="281"/>
      <c r="F50" s="281"/>
      <c r="G50" s="281"/>
      <c r="H50" s="281"/>
      <c r="I50" s="281"/>
      <c r="J50" s="281"/>
      <c r="K50" s="281"/>
      <c r="L50" s="281"/>
      <c r="M50" s="281"/>
      <c r="N50" s="281"/>
      <c r="O50" s="282"/>
      <c r="P50" s="282"/>
      <c r="Q50" s="282"/>
      <c r="R50" s="282"/>
      <c r="S50" s="282"/>
    </row>
    <row r="51" spans="1:19" x14ac:dyDescent="0.25">
      <c r="B51" s="282"/>
      <c r="C51" s="282"/>
      <c r="D51" s="282"/>
      <c r="E51" s="282"/>
      <c r="F51" s="282"/>
      <c r="G51" s="282"/>
      <c r="H51" s="282"/>
      <c r="I51" s="282"/>
      <c r="J51" s="282"/>
      <c r="K51" s="282"/>
      <c r="L51" s="282"/>
      <c r="M51" s="282"/>
      <c r="N51" s="282"/>
      <c r="O51" s="282"/>
      <c r="P51" s="282"/>
      <c r="Q51" s="282"/>
      <c r="R51" s="282"/>
      <c r="S51" s="282"/>
    </row>
    <row r="52" spans="1:19" ht="19.2" x14ac:dyDescent="0.3">
      <c r="A52" s="153" t="s">
        <v>272</v>
      </c>
      <c r="B52" s="282"/>
      <c r="C52" s="282"/>
      <c r="D52" s="282"/>
      <c r="E52" s="282"/>
      <c r="F52" s="282"/>
      <c r="G52" s="282"/>
      <c r="H52" s="282"/>
      <c r="I52" s="282"/>
      <c r="J52" s="282"/>
      <c r="K52" s="282"/>
      <c r="L52" s="282"/>
      <c r="M52" s="282"/>
      <c r="N52" s="282"/>
      <c r="O52" s="282"/>
      <c r="P52" s="282"/>
      <c r="Q52" s="282"/>
      <c r="R52" s="282"/>
      <c r="S52" s="282"/>
    </row>
    <row r="53" spans="1:19" x14ac:dyDescent="0.25">
      <c r="B53" s="245" t="s">
        <v>110</v>
      </c>
      <c r="C53" s="245" t="s">
        <v>111</v>
      </c>
      <c r="D53" s="245" t="s">
        <v>112</v>
      </c>
      <c r="E53" s="245" t="s">
        <v>113</v>
      </c>
      <c r="F53" s="245" t="s">
        <v>114</v>
      </c>
      <c r="G53" s="245" t="s">
        <v>115</v>
      </c>
      <c r="H53" s="245" t="s">
        <v>116</v>
      </c>
      <c r="I53" s="245" t="s">
        <v>117</v>
      </c>
      <c r="J53" s="245" t="s">
        <v>118</v>
      </c>
      <c r="K53" s="245" t="s">
        <v>119</v>
      </c>
      <c r="L53" s="245" t="s">
        <v>120</v>
      </c>
      <c r="M53" s="246" t="s">
        <v>121</v>
      </c>
    </row>
    <row r="54" spans="1:19" x14ac:dyDescent="0.25">
      <c r="A54" s="119">
        <v>2021</v>
      </c>
      <c r="B54" s="119">
        <v>2.5979999999999999</v>
      </c>
      <c r="C54" s="119">
        <v>2.746</v>
      </c>
      <c r="D54" s="119">
        <v>3.048</v>
      </c>
      <c r="E54" s="119">
        <v>3.0950000000000002</v>
      </c>
      <c r="F54" s="119">
        <v>3.145</v>
      </c>
      <c r="G54" s="119">
        <v>3.222</v>
      </c>
      <c r="H54" s="119">
        <v>3.3559999999999999</v>
      </c>
      <c r="I54" s="119">
        <v>3.3809999999999998</v>
      </c>
      <c r="J54" s="119">
        <v>3.391</v>
      </c>
      <c r="K54" s="119">
        <v>3.6269999999999998</v>
      </c>
      <c r="L54" s="119">
        <v>3.7189999999999999</v>
      </c>
      <c r="M54" s="119">
        <v>3.7320000000000002</v>
      </c>
    </row>
    <row r="55" spans="1:19" x14ac:dyDescent="0.25">
      <c r="A55" s="119">
        <v>2022</v>
      </c>
      <c r="B55" s="119">
        <v>3.7090000000000001</v>
      </c>
      <c r="C55" s="119">
        <v>3.7530000000000001</v>
      </c>
      <c r="D55" s="119">
        <v>4.7910000000000004</v>
      </c>
      <c r="E55" s="119">
        <v>5.0350000000000001</v>
      </c>
      <c r="F55" s="119">
        <v>5.4960000000000004</v>
      </c>
      <c r="G55" s="119">
        <v>5.78</v>
      </c>
      <c r="H55" s="119">
        <v>5.8310000000000004</v>
      </c>
      <c r="I55" s="119">
        <v>5.0330000000000004</v>
      </c>
      <c r="J55" s="119">
        <v>4.9169999999999998</v>
      </c>
      <c r="K55" s="119">
        <v>5.1859999999999999</v>
      </c>
      <c r="L55" s="119">
        <v>5.36</v>
      </c>
      <c r="M55" s="119">
        <v>4.5919999999999996</v>
      </c>
    </row>
    <row r="56" spans="1:19" x14ac:dyDescent="0.25">
      <c r="A56" s="119">
        <v>2023</v>
      </c>
      <c r="B56" s="119">
        <v>4.4020000000000001</v>
      </c>
    </row>
    <row r="57" spans="1:19" x14ac:dyDescent="0.25">
      <c r="A57" s="388" t="s">
        <v>271</v>
      </c>
    </row>
    <row r="58" spans="1:19" x14ac:dyDescent="0.25">
      <c r="A58" s="388" t="s">
        <v>270</v>
      </c>
    </row>
    <row r="62" spans="1:19" x14ac:dyDescent="0.25">
      <c r="A62" s="384"/>
      <c r="B62" s="384" t="s">
        <v>210</v>
      </c>
      <c r="C62" s="384"/>
      <c r="D62" s="384"/>
    </row>
    <row r="63" spans="1:19" x14ac:dyDescent="0.25">
      <c r="A63" s="384"/>
      <c r="B63" s="385">
        <v>1.3845000000000001</v>
      </c>
      <c r="C63" s="384"/>
      <c r="D63" s="384"/>
    </row>
    <row r="64" spans="1:19" x14ac:dyDescent="0.25">
      <c r="A64" s="384"/>
      <c r="B64" s="385">
        <v>1.4455</v>
      </c>
      <c r="C64" s="384"/>
      <c r="D64" s="384"/>
    </row>
    <row r="65" spans="1:4" x14ac:dyDescent="0.25">
      <c r="A65" s="384"/>
      <c r="B65" s="385">
        <v>1.6085</v>
      </c>
      <c r="C65" s="384"/>
      <c r="D65" s="384"/>
    </row>
    <row r="66" spans="1:4" x14ac:dyDescent="0.25">
      <c r="A66" s="384"/>
      <c r="B66" s="385">
        <v>1.5874999999999999</v>
      </c>
      <c r="C66" s="384"/>
      <c r="D66" s="384"/>
    </row>
    <row r="67" spans="1:4" x14ac:dyDescent="0.25">
      <c r="A67" s="384"/>
      <c r="B67" s="385">
        <v>1.5805</v>
      </c>
      <c r="C67" s="384"/>
      <c r="D67" s="384"/>
    </row>
    <row r="68" spans="1:4" x14ac:dyDescent="0.25">
      <c r="A68" s="384">
        <v>2000</v>
      </c>
      <c r="B68" s="385">
        <v>1.5845</v>
      </c>
      <c r="C68" s="384"/>
      <c r="D68" s="384"/>
    </row>
    <row r="69" spans="1:4" x14ac:dyDescent="0.25">
      <c r="A69" s="384"/>
      <c r="B69" s="385">
        <v>1.5865</v>
      </c>
      <c r="C69" s="384"/>
      <c r="D69" s="384"/>
    </row>
    <row r="70" spans="1:4" x14ac:dyDescent="0.25">
      <c r="A70" s="384"/>
      <c r="B70" s="385">
        <v>1.5874999999999999</v>
      </c>
      <c r="C70" s="384"/>
      <c r="D70" s="384"/>
    </row>
    <row r="71" spans="1:4" x14ac:dyDescent="0.25">
      <c r="A71" s="384"/>
      <c r="B71" s="385">
        <v>1.6225000000000001</v>
      </c>
      <c r="C71" s="384"/>
      <c r="D71" s="384"/>
    </row>
    <row r="72" spans="1:4" x14ac:dyDescent="0.25">
      <c r="A72" s="384"/>
      <c r="B72" s="385">
        <v>1.7215</v>
      </c>
      <c r="C72" s="384"/>
      <c r="D72" s="384"/>
    </row>
    <row r="73" spans="1:4" x14ac:dyDescent="0.25">
      <c r="A73" s="384"/>
      <c r="B73" s="385">
        <v>1.6815</v>
      </c>
      <c r="C73" s="384"/>
      <c r="D73" s="384"/>
    </row>
    <row r="74" spans="1:4" x14ac:dyDescent="0.25">
      <c r="A74" s="384"/>
      <c r="B74" s="385">
        <v>1.6655</v>
      </c>
      <c r="C74" s="384"/>
      <c r="D74" s="384"/>
    </row>
    <row r="75" spans="1:4" x14ac:dyDescent="0.25">
      <c r="A75" s="384"/>
      <c r="B75" s="385">
        <v>1.4984999999999999</v>
      </c>
      <c r="C75" s="384"/>
      <c r="D75" s="384"/>
    </row>
    <row r="76" spans="1:4" x14ac:dyDescent="0.25">
      <c r="A76" s="384"/>
      <c r="B76" s="385">
        <v>1.4935</v>
      </c>
      <c r="C76" s="384"/>
      <c r="D76" s="384"/>
    </row>
    <row r="77" spans="1:4" x14ac:dyDescent="0.25">
      <c r="A77" s="384"/>
      <c r="B77" s="385">
        <v>1.4584999999999999</v>
      </c>
      <c r="C77" s="384"/>
      <c r="D77" s="384"/>
    </row>
    <row r="78" spans="1:4" x14ac:dyDescent="0.25">
      <c r="A78" s="384"/>
      <c r="B78" s="385">
        <v>1.5285</v>
      </c>
      <c r="C78" s="384"/>
      <c r="D78" s="384"/>
    </row>
    <row r="79" spans="1:4" x14ac:dyDescent="0.25">
      <c r="A79" s="384"/>
      <c r="B79" s="385">
        <v>1.6755</v>
      </c>
      <c r="C79" s="384"/>
      <c r="D79" s="384"/>
    </row>
    <row r="80" spans="1:4" x14ac:dyDescent="0.25">
      <c r="A80" s="384">
        <v>2001</v>
      </c>
      <c r="B80" s="385">
        <v>1.6045</v>
      </c>
      <c r="C80" s="384"/>
      <c r="D80" s="384"/>
    </row>
    <row r="81" spans="1:4" x14ac:dyDescent="0.25">
      <c r="A81" s="384"/>
      <c r="B81" s="385">
        <v>1.5255000000000001</v>
      </c>
      <c r="C81" s="384"/>
      <c r="D81" s="384"/>
    </row>
    <row r="82" spans="1:4" x14ac:dyDescent="0.25">
      <c r="A82" s="384"/>
      <c r="B82" s="385">
        <v>1.5585</v>
      </c>
      <c r="C82" s="384"/>
      <c r="D82" s="384"/>
    </row>
    <row r="83" spans="1:4" x14ac:dyDescent="0.25">
      <c r="A83" s="384"/>
      <c r="B83" s="385">
        <v>1.5625</v>
      </c>
      <c r="C83" s="384"/>
      <c r="D83" s="384"/>
    </row>
    <row r="84" spans="1:4" x14ac:dyDescent="0.25">
      <c r="A84" s="384"/>
      <c r="B84" s="385"/>
      <c r="C84" s="384"/>
      <c r="D84" s="384"/>
    </row>
    <row r="85" spans="1:4" x14ac:dyDescent="0.25">
      <c r="A85" s="384"/>
      <c r="B85" s="385">
        <v>1.2735000000000001</v>
      </c>
      <c r="C85" s="384"/>
      <c r="D85" s="384"/>
    </row>
    <row r="86" spans="1:4" x14ac:dyDescent="0.25">
      <c r="A86" s="384"/>
      <c r="B86" s="385">
        <v>1.1735</v>
      </c>
      <c r="C86" s="384"/>
      <c r="D86" s="384"/>
    </row>
    <row r="87" spans="1:4" x14ac:dyDescent="0.25">
      <c r="A87" s="384"/>
      <c r="B87" s="385"/>
      <c r="C87" s="384"/>
      <c r="D87" s="384"/>
    </row>
    <row r="88" spans="1:4" x14ac:dyDescent="0.25">
      <c r="A88" s="384"/>
      <c r="B88" s="385">
        <v>1.1964999999999999</v>
      </c>
      <c r="C88" s="384"/>
      <c r="D88" s="384"/>
    </row>
    <row r="89" spans="1:4" x14ac:dyDescent="0.25">
      <c r="A89" s="384"/>
      <c r="B89" s="385">
        <v>1.3554999999999999</v>
      </c>
      <c r="C89" s="384"/>
      <c r="D89" s="384"/>
    </row>
    <row r="90" spans="1:4" x14ac:dyDescent="0.25">
      <c r="A90" s="384"/>
      <c r="B90" s="385"/>
      <c r="C90" s="384"/>
      <c r="D90" s="384"/>
    </row>
    <row r="91" spans="1:4" x14ac:dyDescent="0.25">
      <c r="A91" s="384"/>
      <c r="B91" s="385">
        <v>1.4544999999999999</v>
      </c>
      <c r="C91" s="384"/>
      <c r="D91" s="384"/>
    </row>
    <row r="92" spans="1:4" x14ac:dyDescent="0.25">
      <c r="A92" s="384">
        <v>2002</v>
      </c>
      <c r="B92" s="385">
        <v>1.4555</v>
      </c>
      <c r="C92" s="384"/>
      <c r="D92" s="384"/>
    </row>
    <row r="93" spans="1:4" x14ac:dyDescent="0.25">
      <c r="A93" s="384"/>
      <c r="B93" s="385">
        <v>1.4584999999999999</v>
      </c>
      <c r="C93" s="384"/>
      <c r="D93" s="384"/>
    </row>
    <row r="94" spans="1:4" x14ac:dyDescent="0.25">
      <c r="A94" s="384"/>
      <c r="B94" s="385">
        <v>1.4575</v>
      </c>
      <c r="C94" s="384"/>
      <c r="D94" s="384"/>
    </row>
    <row r="95" spans="1:4" x14ac:dyDescent="0.25">
      <c r="A95" s="384"/>
      <c r="B95" s="385">
        <v>1.4375</v>
      </c>
      <c r="C95" s="384"/>
      <c r="D95" s="384"/>
    </row>
    <row r="96" spans="1:4" x14ac:dyDescent="0.25">
      <c r="A96" s="384"/>
      <c r="B96" s="385">
        <v>1.4315</v>
      </c>
      <c r="C96" s="384"/>
      <c r="D96" s="384"/>
    </row>
    <row r="97" spans="1:4" x14ac:dyDescent="0.25">
      <c r="A97" s="384"/>
      <c r="B97" s="385">
        <v>1.4384999999999999</v>
      </c>
      <c r="C97" s="384"/>
      <c r="D97" s="384"/>
    </row>
    <row r="98" spans="1:4" x14ac:dyDescent="0.25">
      <c r="A98" s="384"/>
      <c r="B98" s="385">
        <v>1.4064999999999999</v>
      </c>
      <c r="C98" s="384"/>
      <c r="D98" s="384"/>
    </row>
    <row r="99" spans="1:4" x14ac:dyDescent="0.25">
      <c r="A99" s="384"/>
      <c r="B99" s="385">
        <v>1.4684999999999999</v>
      </c>
      <c r="C99" s="384"/>
      <c r="D99" s="384"/>
    </row>
    <row r="100" spans="1:4" x14ac:dyDescent="0.25">
      <c r="A100" s="384"/>
      <c r="B100" s="385">
        <v>1.6274999999999999</v>
      </c>
      <c r="C100" s="384"/>
      <c r="D100" s="384"/>
    </row>
    <row r="101" spans="1:4" x14ac:dyDescent="0.25">
      <c r="A101" s="384"/>
      <c r="B101" s="385">
        <v>1.6645000000000001</v>
      </c>
      <c r="C101" s="384"/>
      <c r="D101" s="384"/>
    </row>
    <row r="102" spans="1:4" x14ac:dyDescent="0.25">
      <c r="A102" s="384"/>
      <c r="B102" s="385">
        <v>1.5855000000000001</v>
      </c>
      <c r="C102" s="384"/>
      <c r="D102" s="384"/>
    </row>
    <row r="103" spans="1:4" x14ac:dyDescent="0.25">
      <c r="A103" s="384"/>
      <c r="B103" s="385">
        <v>1.5505</v>
      </c>
      <c r="C103" s="384"/>
      <c r="D103" s="384"/>
    </row>
    <row r="104" spans="1:4" x14ac:dyDescent="0.25">
      <c r="A104" s="384">
        <v>2003</v>
      </c>
      <c r="B104" s="385">
        <v>1.5405</v>
      </c>
      <c r="C104" s="384"/>
      <c r="D104" s="384"/>
    </row>
    <row r="105" spans="1:4" x14ac:dyDescent="0.25">
      <c r="A105" s="384"/>
      <c r="B105" s="385">
        <v>1.5855000000000001</v>
      </c>
      <c r="C105" s="384"/>
      <c r="D105" s="384"/>
    </row>
    <row r="106" spans="1:4" x14ac:dyDescent="0.25">
      <c r="A106" s="384"/>
      <c r="B106" s="385">
        <v>1.6515</v>
      </c>
      <c r="C106" s="384"/>
      <c r="D106" s="384"/>
    </row>
    <row r="107" spans="1:4" x14ac:dyDescent="0.25">
      <c r="A107" s="384"/>
      <c r="B107" s="385">
        <v>1.6515</v>
      </c>
      <c r="C107" s="384"/>
      <c r="D107" s="384"/>
    </row>
    <row r="108" spans="1:4" x14ac:dyDescent="0.25">
      <c r="A108" s="384"/>
      <c r="B108" s="385">
        <v>1.5635000000000001</v>
      </c>
      <c r="C108" s="384"/>
      <c r="D108" s="384"/>
    </row>
    <row r="109" spans="1:4" x14ac:dyDescent="0.25">
      <c r="A109" s="384"/>
      <c r="B109" s="385">
        <v>1.5485</v>
      </c>
      <c r="C109" s="384"/>
      <c r="D109" s="384"/>
    </row>
    <row r="110" spans="1:4" x14ac:dyDescent="0.25">
      <c r="A110" s="384"/>
      <c r="B110" s="385">
        <v>1.5065</v>
      </c>
      <c r="C110" s="384"/>
      <c r="D110" s="384"/>
    </row>
    <row r="111" spans="1:4" x14ac:dyDescent="0.25">
      <c r="A111" s="384"/>
      <c r="B111" s="385">
        <v>1.5205</v>
      </c>
      <c r="C111" s="384"/>
      <c r="D111" s="384"/>
    </row>
    <row r="112" spans="1:4" x14ac:dyDescent="0.25">
      <c r="A112" s="384"/>
      <c r="B112" s="385">
        <v>1.5695000000000001</v>
      </c>
      <c r="C112" s="384"/>
      <c r="D112" s="384"/>
    </row>
    <row r="113" spans="1:4" x14ac:dyDescent="0.25">
      <c r="A113" s="384"/>
      <c r="B113" s="385">
        <v>1.6655</v>
      </c>
      <c r="C113" s="384"/>
      <c r="D113" s="384"/>
    </row>
    <row r="114" spans="1:4" x14ac:dyDescent="0.25">
      <c r="A114" s="384"/>
      <c r="B114" s="385">
        <v>1.7955000000000001</v>
      </c>
      <c r="C114" s="384"/>
      <c r="D114" s="384"/>
    </row>
    <row r="115" spans="1:4" x14ac:dyDescent="0.25">
      <c r="A115" s="384"/>
      <c r="B115" s="385">
        <v>1.9675</v>
      </c>
      <c r="C115" s="384"/>
      <c r="D115" s="384"/>
    </row>
    <row r="116" spans="1:4" x14ac:dyDescent="0.25">
      <c r="A116" s="384">
        <v>2004</v>
      </c>
      <c r="B116" s="385">
        <v>1.9415</v>
      </c>
      <c r="C116" s="384"/>
      <c r="D116" s="384"/>
    </row>
    <row r="117" spans="1:4" x14ac:dyDescent="0.25">
      <c r="A117" s="384"/>
      <c r="B117" s="385">
        <v>1.9555</v>
      </c>
      <c r="C117" s="384"/>
      <c r="D117" s="384"/>
    </row>
    <row r="118" spans="1:4" x14ac:dyDescent="0.25">
      <c r="A118" s="384"/>
      <c r="B118" s="385">
        <v>1.9585000000000001</v>
      </c>
      <c r="C118" s="384"/>
      <c r="D118" s="384"/>
    </row>
    <row r="119" spans="1:4" x14ac:dyDescent="0.25">
      <c r="A119" s="384"/>
      <c r="B119" s="385">
        <v>1.9395</v>
      </c>
      <c r="C119" s="384"/>
      <c r="D119" s="384"/>
    </row>
    <row r="120" spans="1:4" x14ac:dyDescent="0.25">
      <c r="A120" s="384"/>
      <c r="B120" s="385">
        <v>1.9755</v>
      </c>
      <c r="C120" s="384"/>
      <c r="D120" s="384"/>
    </row>
    <row r="121" spans="1:4" x14ac:dyDescent="0.25">
      <c r="A121" s="384"/>
      <c r="B121" s="385">
        <v>1.9715</v>
      </c>
      <c r="C121" s="384"/>
      <c r="D121" s="384"/>
    </row>
    <row r="122" spans="1:4" x14ac:dyDescent="0.25">
      <c r="A122" s="384"/>
      <c r="B122" s="385">
        <v>1.8905000000000001</v>
      </c>
      <c r="C122" s="384"/>
      <c r="D122" s="384"/>
    </row>
    <row r="123" spans="1:4" x14ac:dyDescent="0.25">
      <c r="A123" s="384"/>
      <c r="B123" s="385">
        <v>1.8665</v>
      </c>
      <c r="C123" s="384"/>
      <c r="D123" s="384"/>
    </row>
    <row r="124" spans="1:4" x14ac:dyDescent="0.25">
      <c r="A124" s="384"/>
      <c r="B124" s="385">
        <v>1.8815</v>
      </c>
      <c r="C124" s="384"/>
      <c r="D124" s="384"/>
    </row>
    <row r="125" spans="1:4" x14ac:dyDescent="0.25">
      <c r="A125" s="384"/>
      <c r="B125" s="385">
        <v>2.0565000000000002</v>
      </c>
      <c r="C125" s="384"/>
      <c r="D125" s="384"/>
    </row>
    <row r="126" spans="1:4" x14ac:dyDescent="0.25">
      <c r="A126" s="384"/>
      <c r="B126" s="385">
        <v>2.2145000000000001</v>
      </c>
      <c r="C126" s="384"/>
      <c r="D126" s="384"/>
    </row>
    <row r="127" spans="1:4" x14ac:dyDescent="0.25">
      <c r="A127" s="384"/>
      <c r="B127" s="385">
        <v>2.2225000000000001</v>
      </c>
      <c r="C127" s="384"/>
      <c r="D127" s="384"/>
    </row>
    <row r="128" spans="1:4" x14ac:dyDescent="0.25">
      <c r="A128" s="384">
        <v>2005</v>
      </c>
      <c r="B128" s="385">
        <v>2.1995</v>
      </c>
      <c r="C128" s="384"/>
      <c r="D128" s="384"/>
    </row>
    <row r="129" spans="1:4" x14ac:dyDescent="0.25">
      <c r="A129" s="384"/>
      <c r="B129" s="385">
        <v>2.2575000000000003</v>
      </c>
      <c r="C129" s="384"/>
      <c r="D129" s="384"/>
    </row>
    <row r="130" spans="1:4" x14ac:dyDescent="0.25">
      <c r="A130" s="384"/>
      <c r="B130" s="385">
        <v>2.4155000000000002</v>
      </c>
      <c r="C130" s="384"/>
      <c r="D130" s="384"/>
    </row>
    <row r="131" spans="1:4" x14ac:dyDescent="0.25">
      <c r="A131" s="384"/>
      <c r="B131" s="385">
        <v>2.7885</v>
      </c>
      <c r="C131" s="384"/>
      <c r="D131" s="384"/>
    </row>
    <row r="132" spans="1:4" x14ac:dyDescent="0.25">
      <c r="A132" s="384"/>
      <c r="B132" s="385">
        <v>2.6644999999999999</v>
      </c>
      <c r="C132" s="384"/>
      <c r="D132" s="384"/>
    </row>
    <row r="133" spans="1:4" x14ac:dyDescent="0.25">
      <c r="A133" s="384"/>
      <c r="B133" s="385">
        <v>2.2155</v>
      </c>
      <c r="C133" s="384"/>
      <c r="D133" s="384"/>
    </row>
    <row r="134" spans="1:4" x14ac:dyDescent="0.25">
      <c r="A134" s="384"/>
      <c r="B134" s="385">
        <v>2.0815000000000001</v>
      </c>
      <c r="C134" s="384"/>
      <c r="D134" s="384"/>
    </row>
    <row r="135" spans="1:4" x14ac:dyDescent="0.25">
      <c r="A135" s="384"/>
      <c r="B135" s="385">
        <v>2.1435</v>
      </c>
      <c r="C135" s="384"/>
      <c r="D135" s="384"/>
    </row>
    <row r="136" spans="1:4" x14ac:dyDescent="0.25">
      <c r="A136" s="384"/>
      <c r="B136" s="385">
        <v>2.1755</v>
      </c>
      <c r="C136" s="384"/>
      <c r="D136" s="384"/>
    </row>
    <row r="137" spans="1:4" x14ac:dyDescent="0.25">
      <c r="A137" s="384"/>
      <c r="B137" s="385">
        <v>2.2515000000000001</v>
      </c>
      <c r="C137" s="384"/>
      <c r="D137" s="384"/>
    </row>
    <row r="138" spans="1:4" x14ac:dyDescent="0.25">
      <c r="A138" s="384"/>
      <c r="B138" s="385">
        <v>2.4545000000000003</v>
      </c>
      <c r="C138" s="384"/>
      <c r="D138" s="384"/>
    </row>
    <row r="139" spans="1:4" x14ac:dyDescent="0.25">
      <c r="A139" s="384"/>
      <c r="B139" s="385">
        <v>2.6795</v>
      </c>
      <c r="C139" s="384"/>
      <c r="D139" s="384"/>
    </row>
    <row r="140" spans="1:4" x14ac:dyDescent="0.25">
      <c r="A140" s="384">
        <v>2006</v>
      </c>
      <c r="B140" s="385">
        <v>2.7294999999999998</v>
      </c>
      <c r="C140" s="384"/>
      <c r="D140" s="384"/>
    </row>
    <row r="141" spans="1:4" x14ac:dyDescent="0.25">
      <c r="A141" s="384"/>
      <c r="B141" s="385">
        <v>2.8445</v>
      </c>
      <c r="C141" s="384"/>
      <c r="D141" s="384"/>
    </row>
    <row r="142" spans="1:4" x14ac:dyDescent="0.25">
      <c r="A142" s="384"/>
      <c r="B142" s="385">
        <v>3.0565000000000002</v>
      </c>
      <c r="C142" s="384"/>
      <c r="D142" s="384"/>
    </row>
    <row r="143" spans="1:4" x14ac:dyDescent="0.25">
      <c r="A143" s="384"/>
      <c r="B143" s="385">
        <v>2.7444999999999999</v>
      </c>
      <c r="C143" s="384"/>
      <c r="D143" s="384"/>
    </row>
    <row r="144" spans="1:4" x14ac:dyDescent="0.25">
      <c r="A144" s="384"/>
      <c r="B144" s="385">
        <v>2.3734999999999999</v>
      </c>
      <c r="C144" s="384"/>
      <c r="D144" s="384"/>
    </row>
    <row r="145" spans="1:4" x14ac:dyDescent="0.25">
      <c r="A145" s="384"/>
      <c r="B145" s="385">
        <v>2.2585000000000002</v>
      </c>
      <c r="C145" s="384"/>
      <c r="D145" s="384"/>
    </row>
    <row r="146" spans="1:4" x14ac:dyDescent="0.25">
      <c r="A146" s="384"/>
      <c r="B146" s="385">
        <v>2.2895000000000003</v>
      </c>
      <c r="C146" s="384"/>
      <c r="D146" s="384"/>
    </row>
    <row r="147" spans="1:4" x14ac:dyDescent="0.25">
      <c r="A147" s="384"/>
      <c r="B147" s="385">
        <v>2.1284999999999998</v>
      </c>
      <c r="C147" s="384"/>
      <c r="D147" s="384"/>
    </row>
    <row r="148" spans="1:4" x14ac:dyDescent="0.25">
      <c r="A148" s="384"/>
      <c r="B148" s="385">
        <v>2.0895000000000001</v>
      </c>
      <c r="C148" s="384"/>
      <c r="D148" s="384"/>
    </row>
    <row r="149" spans="1:4" x14ac:dyDescent="0.25">
      <c r="A149" s="384"/>
      <c r="B149" s="385">
        <v>2.3875000000000002</v>
      </c>
      <c r="C149" s="384"/>
      <c r="D149" s="384"/>
    </row>
    <row r="150" spans="1:4" x14ac:dyDescent="0.25">
      <c r="A150" s="384"/>
      <c r="B150" s="385">
        <v>2.8054999999999999</v>
      </c>
      <c r="C150" s="384"/>
      <c r="D150" s="384"/>
    </row>
    <row r="151" spans="1:4" x14ac:dyDescent="0.25">
      <c r="A151" s="384"/>
      <c r="B151" s="385">
        <v>3.0645000000000002</v>
      </c>
      <c r="C151" s="384"/>
      <c r="D151" s="384"/>
    </row>
    <row r="152" spans="1:4" x14ac:dyDescent="0.25">
      <c r="A152" s="384">
        <v>2007</v>
      </c>
      <c r="B152" s="385">
        <v>3.0725000000000002</v>
      </c>
      <c r="C152" s="384"/>
      <c r="D152" s="384"/>
    </row>
    <row r="153" spans="1:4" x14ac:dyDescent="0.25">
      <c r="A153" s="384"/>
      <c r="B153" s="385">
        <v>2.9975000000000001</v>
      </c>
      <c r="C153" s="384"/>
      <c r="D153" s="384"/>
    </row>
    <row r="154" spans="1:4" x14ac:dyDescent="0.25">
      <c r="A154" s="384"/>
      <c r="B154" s="385">
        <v>2.9215</v>
      </c>
      <c r="C154" s="384"/>
      <c r="D154" s="384"/>
    </row>
    <row r="155" spans="1:4" x14ac:dyDescent="0.25">
      <c r="A155" s="384"/>
      <c r="B155" s="385">
        <v>2.8895</v>
      </c>
      <c r="C155" s="384"/>
      <c r="D155" s="384"/>
    </row>
    <row r="156" spans="1:4" x14ac:dyDescent="0.25">
      <c r="A156" s="384"/>
      <c r="B156" s="385">
        <v>2.8995000000000002</v>
      </c>
      <c r="C156" s="384"/>
      <c r="D156" s="384"/>
    </row>
    <row r="157" spans="1:4" x14ac:dyDescent="0.25">
      <c r="A157" s="384"/>
      <c r="B157" s="385">
        <v>3.0924999999999998</v>
      </c>
      <c r="C157" s="384"/>
      <c r="D157" s="384"/>
    </row>
    <row r="158" spans="1:4" x14ac:dyDescent="0.25">
      <c r="A158" s="384"/>
      <c r="B158" s="385">
        <v>3.0434999999999999</v>
      </c>
      <c r="C158" s="384"/>
      <c r="D158" s="384"/>
    </row>
    <row r="159" spans="1:4" x14ac:dyDescent="0.25">
      <c r="A159" s="384"/>
      <c r="B159" s="385">
        <v>2.9405000000000001</v>
      </c>
      <c r="C159" s="384"/>
      <c r="D159" s="384"/>
    </row>
    <row r="160" spans="1:4" x14ac:dyDescent="0.25">
      <c r="A160" s="384"/>
      <c r="B160" s="385">
        <v>3.0215000000000001</v>
      </c>
      <c r="C160" s="384"/>
      <c r="D160" s="384"/>
    </row>
    <row r="161" spans="1:4" x14ac:dyDescent="0.25">
      <c r="A161" s="384"/>
      <c r="B161" s="385">
        <v>3.1465000000000001</v>
      </c>
      <c r="C161" s="384"/>
      <c r="D161" s="384"/>
    </row>
    <row r="162" spans="1:4" x14ac:dyDescent="0.25">
      <c r="A162" s="384"/>
      <c r="B162" s="385">
        <v>3.3864999999999998</v>
      </c>
      <c r="C162" s="384"/>
      <c r="D162" s="384"/>
    </row>
    <row r="163" spans="1:4" x14ac:dyDescent="0.25">
      <c r="A163" s="384"/>
      <c r="B163" s="385">
        <v>3.6484999999999999</v>
      </c>
      <c r="C163" s="384"/>
      <c r="D163" s="384"/>
    </row>
    <row r="164" spans="1:4" x14ac:dyDescent="0.25">
      <c r="A164" s="384">
        <v>2008</v>
      </c>
      <c r="B164" s="385">
        <v>3.9735</v>
      </c>
      <c r="C164" s="384"/>
      <c r="D164" s="384"/>
    </row>
    <row r="165" spans="1:4" x14ac:dyDescent="0.25">
      <c r="A165" s="384"/>
      <c r="B165" s="385">
        <v>4.1074999999999999</v>
      </c>
      <c r="C165" s="384"/>
      <c r="D165" s="384"/>
    </row>
    <row r="166" spans="1:4" x14ac:dyDescent="0.25">
      <c r="A166" s="384"/>
      <c r="B166" s="385">
        <v>3.9445000000000001</v>
      </c>
      <c r="C166" s="384"/>
      <c r="D166" s="384"/>
    </row>
    <row r="167" spans="1:4" x14ac:dyDescent="0.25">
      <c r="A167" s="384"/>
      <c r="B167" s="385">
        <v>3.7374999999999998</v>
      </c>
      <c r="C167" s="384"/>
      <c r="D167" s="384"/>
    </row>
    <row r="168" spans="1:4" x14ac:dyDescent="0.25">
      <c r="A168" s="384"/>
      <c r="B168" s="385">
        <v>3.0015000000000001</v>
      </c>
      <c r="C168" s="384"/>
      <c r="D168" s="384"/>
    </row>
    <row r="169" spans="1:4" x14ac:dyDescent="0.25">
      <c r="A169" s="384"/>
      <c r="B169" s="385">
        <v>2.0335000000000001</v>
      </c>
      <c r="C169" s="384"/>
      <c r="D169" s="384"/>
    </row>
    <row r="170" spans="1:4" x14ac:dyDescent="0.25">
      <c r="A170" s="384"/>
      <c r="B170" s="385">
        <v>1.5365</v>
      </c>
      <c r="C170" s="384"/>
      <c r="D170" s="384"/>
    </row>
    <row r="171" spans="1:4" x14ac:dyDescent="0.25">
      <c r="A171" s="384"/>
      <c r="B171" s="385">
        <v>1.4744999999999999</v>
      </c>
      <c r="C171" s="384"/>
      <c r="D171" s="384"/>
    </row>
    <row r="172" spans="1:4" x14ac:dyDescent="0.25">
      <c r="A172" s="384"/>
      <c r="B172" s="385">
        <v>1.8065</v>
      </c>
      <c r="C172" s="384"/>
      <c r="D172" s="384"/>
    </row>
    <row r="173" spans="1:4" x14ac:dyDescent="0.25">
      <c r="A173" s="384"/>
      <c r="B173" s="385">
        <v>1.9335</v>
      </c>
      <c r="C173" s="384"/>
      <c r="D173" s="384"/>
    </row>
    <row r="174" spans="1:4" x14ac:dyDescent="0.25">
      <c r="A174" s="384"/>
      <c r="B174" s="385">
        <v>2.0495000000000001</v>
      </c>
      <c r="C174" s="384"/>
      <c r="D174" s="384"/>
    </row>
    <row r="175" spans="1:4" x14ac:dyDescent="0.25">
      <c r="A175" s="384"/>
      <c r="B175" s="385">
        <v>2.2995000000000001</v>
      </c>
      <c r="C175" s="384"/>
      <c r="D175" s="384"/>
    </row>
    <row r="176" spans="1:4" x14ac:dyDescent="0.25">
      <c r="A176" s="384">
        <v>2009</v>
      </c>
      <c r="B176" s="385">
        <v>2.5975000000000001</v>
      </c>
      <c r="C176" s="384"/>
      <c r="D176" s="384"/>
    </row>
    <row r="177" spans="1:4" x14ac:dyDescent="0.25">
      <c r="A177" s="384"/>
      <c r="B177" s="385">
        <v>2.6004999999999998</v>
      </c>
      <c r="C177" s="384"/>
      <c r="D177" s="384"/>
    </row>
    <row r="178" spans="1:4" x14ac:dyDescent="0.25">
      <c r="A178" s="384"/>
      <c r="B178" s="385">
        <v>2.6695000000000002</v>
      </c>
      <c r="C178" s="384"/>
      <c r="D178" s="384"/>
    </row>
    <row r="179" spans="1:4" x14ac:dyDescent="0.25">
      <c r="A179" s="384"/>
      <c r="B179" s="385">
        <v>2.6915</v>
      </c>
      <c r="C179" s="384"/>
      <c r="D179" s="384"/>
    </row>
    <row r="180" spans="1:4" x14ac:dyDescent="0.25">
      <c r="A180" s="384"/>
      <c r="B180" s="385">
        <v>2.5845000000000002</v>
      </c>
      <c r="C180" s="384"/>
      <c r="D180" s="384"/>
    </row>
    <row r="181" spans="1:4" x14ac:dyDescent="0.25">
      <c r="A181" s="384"/>
      <c r="B181" s="385">
        <v>2.6055000000000001</v>
      </c>
      <c r="C181" s="384"/>
      <c r="D181" s="384"/>
    </row>
    <row r="182" spans="1:4" x14ac:dyDescent="0.25">
      <c r="A182" s="384"/>
      <c r="B182" s="385">
        <v>2.5474999999999999</v>
      </c>
      <c r="C182" s="384"/>
      <c r="D182" s="384"/>
    </row>
    <row r="183" spans="1:4" x14ac:dyDescent="0.25">
      <c r="A183" s="384"/>
      <c r="B183" s="385">
        <v>2.6234999999999999</v>
      </c>
      <c r="C183" s="384"/>
      <c r="D183" s="384"/>
    </row>
    <row r="184" spans="1:4" x14ac:dyDescent="0.25">
      <c r="A184" s="384"/>
      <c r="B184" s="385">
        <v>2.6625000000000001</v>
      </c>
      <c r="C184" s="384"/>
      <c r="D184" s="384"/>
    </row>
    <row r="185" spans="1:4" x14ac:dyDescent="0.25">
      <c r="A185" s="384"/>
      <c r="B185" s="385">
        <v>2.7765</v>
      </c>
      <c r="C185" s="384"/>
      <c r="D185" s="384"/>
    </row>
    <row r="186" spans="1:4" x14ac:dyDescent="0.25">
      <c r="A186" s="384"/>
      <c r="B186" s="385">
        <v>2.8984999999999999</v>
      </c>
      <c r="C186" s="384"/>
      <c r="D186" s="384"/>
    </row>
    <row r="187" spans="1:4" x14ac:dyDescent="0.25">
      <c r="A187" s="384"/>
      <c r="B187" s="385">
        <v>2.8975</v>
      </c>
      <c r="C187" s="384"/>
      <c r="D187" s="384"/>
    </row>
    <row r="188" spans="1:4" x14ac:dyDescent="0.25">
      <c r="A188" s="384">
        <v>2010</v>
      </c>
      <c r="B188" s="385">
        <v>2.8054999999999999</v>
      </c>
      <c r="C188" s="384"/>
      <c r="D188" s="384"/>
    </row>
    <row r="189" spans="1:4" x14ac:dyDescent="0.25">
      <c r="A189" s="384"/>
      <c r="B189" s="385">
        <v>2.8105000000000002</v>
      </c>
      <c r="C189" s="384"/>
      <c r="D189" s="384"/>
    </row>
    <row r="190" spans="1:4" x14ac:dyDescent="0.25">
      <c r="A190" s="384"/>
      <c r="B190" s="385">
        <v>2.8384999999999998</v>
      </c>
      <c r="C190" s="384"/>
      <c r="D190" s="384"/>
    </row>
    <row r="191" spans="1:4" x14ac:dyDescent="0.25">
      <c r="A191" s="384"/>
      <c r="B191" s="385">
        <v>2.8374999999999999</v>
      </c>
      <c r="C191" s="384"/>
      <c r="D191" s="384"/>
    </row>
    <row r="192" spans="1:4" x14ac:dyDescent="0.25">
      <c r="A192" s="384"/>
      <c r="B192" s="385">
        <v>2.8424999999999998</v>
      </c>
      <c r="C192" s="384"/>
      <c r="D192" s="384"/>
    </row>
    <row r="193" spans="1:5" x14ac:dyDescent="0.25">
      <c r="A193" s="384"/>
      <c r="B193" s="385">
        <v>2.8795000000000002</v>
      </c>
      <c r="C193" s="384"/>
      <c r="D193" s="384"/>
    </row>
    <row r="194" spans="1:5" x14ac:dyDescent="0.25">
      <c r="A194" s="384"/>
      <c r="B194" s="385">
        <v>2.9245000000000001</v>
      </c>
      <c r="C194" s="384"/>
      <c r="D194" s="384"/>
    </row>
    <row r="195" spans="1:5" x14ac:dyDescent="0.25">
      <c r="A195" s="384"/>
      <c r="B195" s="385">
        <v>2.9655</v>
      </c>
      <c r="C195" s="384"/>
      <c r="D195" s="384"/>
    </row>
    <row r="196" spans="1:5" x14ac:dyDescent="0.25">
      <c r="A196" s="384"/>
      <c r="B196" s="385">
        <v>3.0095000000000001</v>
      </c>
      <c r="C196" s="384"/>
      <c r="D196" s="384"/>
    </row>
    <row r="197" spans="1:5" x14ac:dyDescent="0.25">
      <c r="A197" s="384"/>
      <c r="B197" s="249"/>
      <c r="C197" s="249"/>
      <c r="D197" s="249"/>
      <c r="E197" s="250"/>
    </row>
    <row r="198" spans="1:5" x14ac:dyDescent="0.25">
      <c r="A198" s="384"/>
      <c r="B198" s="385"/>
      <c r="C198" s="384"/>
      <c r="D198" s="384"/>
    </row>
    <row r="199" spans="1:5" x14ac:dyDescent="0.25">
      <c r="A199" s="384">
        <v>2011</v>
      </c>
      <c r="B199" s="385"/>
      <c r="C199" s="384"/>
      <c r="D199" s="384"/>
    </row>
    <row r="200" spans="1:5" x14ac:dyDescent="0.25">
      <c r="A200" s="384"/>
      <c r="B200" s="385"/>
      <c r="C200" s="384"/>
      <c r="D200" s="384"/>
    </row>
    <row r="201" spans="1:5" x14ac:dyDescent="0.25">
      <c r="A201" s="384"/>
      <c r="B201" s="385"/>
      <c r="C201" s="384"/>
      <c r="D201" s="384"/>
    </row>
    <row r="202" spans="1:5" x14ac:dyDescent="0.25">
      <c r="A202" s="384"/>
      <c r="B202" s="385"/>
      <c r="C202" s="384"/>
      <c r="D202" s="384"/>
    </row>
    <row r="203" spans="1:5" x14ac:dyDescent="0.25">
      <c r="A203" s="384"/>
      <c r="B203" s="385"/>
      <c r="C203" s="384"/>
      <c r="D203" s="384"/>
    </row>
    <row r="204" spans="1:5" x14ac:dyDescent="0.25">
      <c r="A204" s="384"/>
      <c r="B204" s="385"/>
      <c r="C204" s="384"/>
      <c r="D204" s="384"/>
    </row>
    <row r="205" spans="1:5" x14ac:dyDescent="0.25">
      <c r="A205" s="384"/>
      <c r="B205" s="385"/>
      <c r="C205" s="384"/>
      <c r="D205" s="384"/>
    </row>
    <row r="206" spans="1:5" x14ac:dyDescent="0.25">
      <c r="A206" s="384"/>
      <c r="B206" s="385"/>
      <c r="C206" s="384"/>
      <c r="D206" s="384"/>
    </row>
    <row r="207" spans="1:5" x14ac:dyDescent="0.25">
      <c r="A207" s="384"/>
      <c r="B207" s="385"/>
      <c r="C207" s="384"/>
      <c r="D207" s="384"/>
    </row>
    <row r="208" spans="1:5" x14ac:dyDescent="0.25">
      <c r="A208" s="384"/>
      <c r="B208" s="385">
        <v>3.1680000000000001</v>
      </c>
      <c r="C208" s="384"/>
      <c r="D208" s="384"/>
    </row>
    <row r="209" spans="1:4" x14ac:dyDescent="0.25">
      <c r="A209" s="384"/>
      <c r="B209" s="385">
        <v>3.4929999999999999</v>
      </c>
      <c r="C209" s="384"/>
      <c r="D209" s="384"/>
    </row>
    <row r="210" spans="1:4" x14ac:dyDescent="0.25">
      <c r="A210" s="384"/>
      <c r="B210" s="385">
        <v>3.754</v>
      </c>
      <c r="C210" s="384"/>
      <c r="D210" s="384"/>
    </row>
    <row r="211" spans="1:4" x14ac:dyDescent="0.25">
      <c r="A211" s="384"/>
      <c r="B211" s="385">
        <v>3.7719999999999998</v>
      </c>
      <c r="C211" s="384"/>
      <c r="D211" s="384"/>
    </row>
    <row r="212" spans="1:4" x14ac:dyDescent="0.25">
      <c r="A212" s="384">
        <v>2012</v>
      </c>
      <c r="B212" s="385">
        <v>3.6960000000000002</v>
      </c>
      <c r="C212" s="384"/>
      <c r="D212" s="384"/>
    </row>
    <row r="213" spans="1:4" x14ac:dyDescent="0.25">
      <c r="A213" s="384"/>
      <c r="B213" s="385">
        <v>3.4780000000000002</v>
      </c>
      <c r="C213" s="384"/>
      <c r="D213" s="384"/>
    </row>
    <row r="214" spans="1:4" x14ac:dyDescent="0.25">
      <c r="A214" s="384"/>
      <c r="B214" s="385">
        <v>3.5619999999999998</v>
      </c>
      <c r="C214" s="384"/>
      <c r="D214" s="384"/>
    </row>
    <row r="215" spans="1:4" x14ac:dyDescent="0.25">
      <c r="A215" s="384"/>
      <c r="B215" s="385">
        <v>3.7639999999999998</v>
      </c>
      <c r="C215" s="384"/>
      <c r="D215" s="384"/>
    </row>
    <row r="216" spans="1:4" x14ac:dyDescent="0.25">
      <c r="A216" s="384"/>
      <c r="B216" s="385">
        <v>3.7610000000000001</v>
      </c>
      <c r="C216" s="384"/>
      <c r="D216" s="384"/>
    </row>
    <row r="217" spans="1:4" x14ac:dyDescent="0.25">
      <c r="A217" s="384"/>
      <c r="B217" s="385">
        <v>3.4990000000000001</v>
      </c>
      <c r="C217" s="384"/>
      <c r="D217" s="384"/>
    </row>
    <row r="218" spans="1:4" x14ac:dyDescent="0.25">
      <c r="A218" s="384"/>
      <c r="B218" s="385">
        <v>3.2480000000000002</v>
      </c>
      <c r="C218" s="384"/>
      <c r="D218" s="384"/>
    </row>
    <row r="219" spans="1:4" x14ac:dyDescent="0.25">
      <c r="A219" s="384"/>
      <c r="B219" s="385">
        <v>3.0249999999999999</v>
      </c>
      <c r="C219" s="384"/>
      <c r="D219" s="384"/>
    </row>
    <row r="220" spans="1:4" x14ac:dyDescent="0.25">
      <c r="A220" s="384"/>
      <c r="B220" s="385">
        <v>3.1619999999999999</v>
      </c>
      <c r="C220" s="384"/>
      <c r="D220" s="384"/>
    </row>
    <row r="221" spans="1:4" x14ac:dyDescent="0.25">
      <c r="A221" s="384"/>
      <c r="B221" s="385">
        <v>3.351</v>
      </c>
      <c r="C221" s="384"/>
      <c r="D221" s="384"/>
    </row>
    <row r="222" spans="1:4" x14ac:dyDescent="0.25">
      <c r="A222" s="384"/>
      <c r="B222" s="385">
        <v>3.3620000000000001</v>
      </c>
      <c r="C222" s="384"/>
      <c r="D222" s="384"/>
    </row>
    <row r="223" spans="1:4" x14ac:dyDescent="0.25">
      <c r="A223" s="384"/>
      <c r="B223" s="385">
        <v>3.516</v>
      </c>
      <c r="C223" s="384"/>
      <c r="D223" s="384"/>
    </row>
    <row r="224" spans="1:4" x14ac:dyDescent="0.25">
      <c r="A224" s="384">
        <v>2013</v>
      </c>
      <c r="B224" s="385">
        <v>3.6309999999999998</v>
      </c>
      <c r="C224" s="384"/>
      <c r="D224" s="384"/>
    </row>
    <row r="225" spans="1:4" x14ac:dyDescent="0.25">
      <c r="A225" s="384"/>
      <c r="B225" s="385">
        <v>3.6509999999999998</v>
      </c>
      <c r="C225" s="384"/>
      <c r="D225" s="384"/>
    </row>
    <row r="226" spans="1:4" x14ac:dyDescent="0.25">
      <c r="A226" s="384"/>
      <c r="B226" s="385">
        <v>3.718</v>
      </c>
      <c r="C226" s="384"/>
      <c r="D226" s="384"/>
    </row>
    <row r="227" spans="1:4" x14ac:dyDescent="0.25">
      <c r="A227" s="384"/>
      <c r="B227" s="385">
        <v>3.6739999999999999</v>
      </c>
      <c r="C227" s="384"/>
      <c r="D227" s="384"/>
    </row>
    <row r="228" spans="1:4" x14ac:dyDescent="0.25">
      <c r="A228" s="384"/>
      <c r="B228" s="385">
        <v>3.4750000000000001</v>
      </c>
      <c r="C228" s="384"/>
      <c r="D228" s="384"/>
    </row>
    <row r="229" spans="1:4" x14ac:dyDescent="0.25">
      <c r="A229" s="384"/>
      <c r="B229" s="385">
        <v>3.0939999999999999</v>
      </c>
      <c r="C229" s="384"/>
      <c r="D229" s="384"/>
    </row>
    <row r="230" spans="1:4" x14ac:dyDescent="0.25">
      <c r="A230" s="384"/>
      <c r="B230" s="385">
        <v>3.0259999999999998</v>
      </c>
      <c r="C230" s="384"/>
      <c r="D230" s="384"/>
    </row>
    <row r="231" spans="1:4" x14ac:dyDescent="0.25">
      <c r="A231" s="384"/>
      <c r="B231" s="385">
        <v>3.016</v>
      </c>
      <c r="C231" s="384"/>
      <c r="D231" s="384"/>
    </row>
    <row r="232" spans="1:4" x14ac:dyDescent="0.25">
      <c r="A232" s="384"/>
      <c r="B232" s="385">
        <v>3.0670000000000002</v>
      </c>
      <c r="C232" s="384"/>
      <c r="D232" s="384"/>
    </row>
    <row r="233" spans="1:4" x14ac:dyDescent="0.25">
      <c r="A233" s="384"/>
      <c r="B233" s="385">
        <v>3.2410000000000001</v>
      </c>
      <c r="C233" s="384"/>
      <c r="D233" s="384"/>
    </row>
    <row r="234" spans="1:4" x14ac:dyDescent="0.25">
      <c r="A234" s="384"/>
      <c r="B234" s="385">
        <v>3.3340000000000001</v>
      </c>
      <c r="C234" s="384"/>
      <c r="D234" s="384"/>
    </row>
    <row r="235" spans="1:4" x14ac:dyDescent="0.25">
      <c r="A235" s="384"/>
      <c r="B235" s="385">
        <v>3.41</v>
      </c>
      <c r="C235" s="384"/>
      <c r="D235" s="384"/>
    </row>
    <row r="236" spans="1:4" x14ac:dyDescent="0.25">
      <c r="A236" s="384">
        <v>2014</v>
      </c>
      <c r="B236" s="385">
        <v>3.5341818181818185</v>
      </c>
      <c r="C236" s="384"/>
      <c r="D236" s="384"/>
    </row>
    <row r="237" spans="1:4" x14ac:dyDescent="0.25">
      <c r="A237" s="384"/>
      <c r="B237" s="385">
        <v>3.625</v>
      </c>
      <c r="C237" s="384"/>
      <c r="D237" s="384"/>
    </row>
    <row r="238" spans="1:4" x14ac:dyDescent="0.25">
      <c r="A238" s="384"/>
      <c r="B238" s="385">
        <v>3.6135333333333333</v>
      </c>
      <c r="C238" s="384"/>
      <c r="D238" s="384"/>
    </row>
    <row r="239" spans="1:4" x14ac:dyDescent="0.25">
      <c r="A239" s="384"/>
      <c r="B239" s="385">
        <v>3.5743749999999999</v>
      </c>
      <c r="C239" s="384"/>
      <c r="D239" s="384"/>
    </row>
    <row r="240" spans="1:4" x14ac:dyDescent="0.25">
      <c r="A240" s="384"/>
      <c r="B240" s="385">
        <v>3.3402499999999997</v>
      </c>
      <c r="C240" s="384"/>
      <c r="D240" s="384"/>
    </row>
    <row r="241" spans="1:4" x14ac:dyDescent="0.25">
      <c r="A241" s="384"/>
      <c r="B241" s="385">
        <v>3.0155200000000004</v>
      </c>
      <c r="C241" s="384"/>
      <c r="D241" s="384"/>
    </row>
    <row r="242" spans="1:4" x14ac:dyDescent="0.25">
      <c r="A242" s="384"/>
      <c r="B242" s="385">
        <v>2.5776538461538463</v>
      </c>
      <c r="C242" s="384"/>
      <c r="D242" s="384"/>
    </row>
    <row r="243" spans="1:4" x14ac:dyDescent="0.25">
      <c r="A243" s="384"/>
      <c r="B243" s="385">
        <v>2.0550000000000002</v>
      </c>
      <c r="C243" s="384"/>
      <c r="D243" s="384"/>
    </row>
    <row r="244" spans="1:4" x14ac:dyDescent="0.25">
      <c r="A244" s="384"/>
      <c r="B244" s="385">
        <v>1.9742608695652175</v>
      </c>
      <c r="C244" s="384"/>
      <c r="D244" s="384"/>
    </row>
    <row r="245" spans="1:4" x14ac:dyDescent="0.25">
      <c r="A245" s="384"/>
      <c r="B245" s="385">
        <v>2.2152173913043485</v>
      </c>
      <c r="C245" s="384"/>
      <c r="D245" s="384"/>
    </row>
    <row r="246" spans="1:4" x14ac:dyDescent="0.25">
      <c r="A246" s="384"/>
      <c r="B246" s="385">
        <v>2.3162000000000003</v>
      </c>
      <c r="C246" s="384"/>
      <c r="D246" s="384"/>
    </row>
    <row r="247" spans="1:4" x14ac:dyDescent="0.25">
      <c r="A247" s="384"/>
      <c r="B247" s="385">
        <v>2.4786249999999996</v>
      </c>
      <c r="C247" s="384"/>
      <c r="D247" s="384"/>
    </row>
    <row r="248" spans="1:4" x14ac:dyDescent="0.25">
      <c r="A248" s="384">
        <v>2015</v>
      </c>
      <c r="B248" s="385">
        <v>2.7300434782608698</v>
      </c>
      <c r="C248" s="384"/>
      <c r="D248" s="384"/>
    </row>
    <row r="249" spans="1:4" x14ac:dyDescent="0.25">
      <c r="A249" s="384"/>
      <c r="B249" s="385">
        <v>2.8219999999999996</v>
      </c>
      <c r="C249" s="384"/>
      <c r="D249" s="384"/>
    </row>
    <row r="250" spans="1:4" x14ac:dyDescent="0.25">
      <c r="A250" s="384"/>
      <c r="B250" s="385">
        <v>2.7831923076923077</v>
      </c>
      <c r="C250" s="384"/>
      <c r="D250" s="384"/>
    </row>
    <row r="251" spans="1:4" x14ac:dyDescent="0.25">
      <c r="A251" s="384"/>
      <c r="B251" s="385">
        <v>2.6076800000000002</v>
      </c>
      <c r="C251" s="384"/>
      <c r="D251" s="384"/>
    </row>
    <row r="252" spans="1:4" x14ac:dyDescent="0.25">
      <c r="A252" s="384"/>
      <c r="B252" s="385">
        <v>2.4368846153846153</v>
      </c>
      <c r="C252" s="384"/>
      <c r="D252" s="384"/>
    </row>
    <row r="253" spans="1:4" x14ac:dyDescent="0.25">
      <c r="A253" s="384"/>
      <c r="B253" s="385">
        <v>2.3333076923076925</v>
      </c>
      <c r="C253" s="384"/>
      <c r="D253" s="384"/>
    </row>
    <row r="254" spans="1:4" x14ac:dyDescent="0.25">
      <c r="A254" s="384"/>
      <c r="B254" s="385">
        <v>2.1394347826086952</v>
      </c>
      <c r="C254" s="384"/>
      <c r="D254" s="384"/>
    </row>
    <row r="255" spans="1:4" x14ac:dyDescent="0.25">
      <c r="A255" s="384"/>
      <c r="B255" s="385">
        <v>1.9192799999999999</v>
      </c>
      <c r="C255" s="384"/>
      <c r="D255" s="384"/>
    </row>
    <row r="256" spans="1:4" x14ac:dyDescent="0.25">
      <c r="A256" s="384"/>
      <c r="B256" s="385">
        <v>1.7577083333333332</v>
      </c>
      <c r="C256" s="384"/>
      <c r="D256" s="384"/>
    </row>
    <row r="257" spans="1:4" x14ac:dyDescent="0.25">
      <c r="A257" s="384"/>
      <c r="B257" s="385">
        <v>1.8777307692307692</v>
      </c>
      <c r="C257" s="384"/>
      <c r="D257" s="384"/>
    </row>
    <row r="258" spans="1:4" x14ac:dyDescent="0.25">
      <c r="A258" s="384"/>
      <c r="B258" s="385">
        <v>2.0254399999999997</v>
      </c>
      <c r="C258" s="384"/>
      <c r="D258" s="384"/>
    </row>
    <row r="259" spans="1:4" x14ac:dyDescent="0.25">
      <c r="A259" s="384"/>
      <c r="B259" s="385">
        <v>2.1889615384615384</v>
      </c>
      <c r="C259" s="384"/>
      <c r="D259" s="384"/>
    </row>
    <row r="260" spans="1:4" x14ac:dyDescent="0.25">
      <c r="A260" s="384">
        <v>2016</v>
      </c>
      <c r="B260" s="385">
        <v>2.3232000000000004</v>
      </c>
      <c r="C260" s="384"/>
      <c r="D260" s="384"/>
    </row>
    <row r="261" spans="1:4" x14ac:dyDescent="0.25">
      <c r="A261" s="384"/>
      <c r="B261" s="385">
        <v>2.3400909090909092</v>
      </c>
      <c r="C261" s="384"/>
      <c r="D261" s="384"/>
    </row>
    <row r="262" spans="1:4" x14ac:dyDescent="0.25">
      <c r="A262" s="384"/>
      <c r="B262" s="385">
        <v>2.314884615384615</v>
      </c>
      <c r="C262" s="384"/>
      <c r="D262" s="384"/>
    </row>
    <row r="263" spans="1:4" x14ac:dyDescent="0.25">
      <c r="A263" s="384"/>
      <c r="B263" s="385">
        <v>2.3551599999999997</v>
      </c>
      <c r="C263" s="384"/>
      <c r="D263" s="384"/>
    </row>
    <row r="264" spans="1:4" x14ac:dyDescent="0.25">
      <c r="A264" s="384"/>
      <c r="B264" s="385">
        <v>2.3752800000000001</v>
      </c>
      <c r="C264" s="384"/>
      <c r="D264" s="384"/>
    </row>
    <row r="265" spans="1:4" x14ac:dyDescent="0.25">
      <c r="A265" s="384"/>
      <c r="B265" s="385">
        <v>2.2892400000000008</v>
      </c>
      <c r="C265" s="384"/>
      <c r="D265" s="384"/>
    </row>
    <row r="266" spans="1:4" x14ac:dyDescent="0.25">
      <c r="A266" s="384"/>
      <c r="B266" s="385">
        <v>2.1962962962962966</v>
      </c>
      <c r="C266" s="384"/>
      <c r="D266" s="384"/>
    </row>
    <row r="267" spans="1:4" x14ac:dyDescent="0.25">
      <c r="A267" s="384"/>
      <c r="B267" s="385">
        <v>2.2864230769230769</v>
      </c>
      <c r="C267" s="384"/>
      <c r="D267" s="384"/>
    </row>
    <row r="268" spans="1:4" x14ac:dyDescent="0.25">
      <c r="A268" s="384"/>
      <c r="B268" s="385">
        <v>2.3244347826086953</v>
      </c>
      <c r="C268" s="384"/>
      <c r="D268" s="384"/>
    </row>
    <row r="269" spans="1:4" x14ac:dyDescent="0.25">
      <c r="A269" s="384"/>
      <c r="B269" s="385">
        <v>2.3529999999999993</v>
      </c>
      <c r="C269" s="384"/>
      <c r="D269" s="384"/>
    </row>
    <row r="270" spans="1:4" x14ac:dyDescent="0.25">
      <c r="A270" s="384"/>
      <c r="B270" s="385">
        <v>2.3655200000000001</v>
      </c>
      <c r="C270" s="384"/>
      <c r="D270" s="384"/>
    </row>
    <row r="271" spans="1:4" x14ac:dyDescent="0.25">
      <c r="A271" s="384"/>
      <c r="B271" s="385">
        <v>2.3839423076923079</v>
      </c>
      <c r="C271" s="384"/>
      <c r="D271" s="384"/>
    </row>
    <row r="272" spans="1:4" x14ac:dyDescent="0.25">
      <c r="A272" s="384">
        <v>2017</v>
      </c>
      <c r="B272" s="385">
        <v>2.3707307692307693</v>
      </c>
      <c r="C272" s="384"/>
      <c r="D272" s="384"/>
    </row>
    <row r="273" spans="1:4" x14ac:dyDescent="0.25">
      <c r="A273" s="384"/>
      <c r="B273" s="385">
        <v>2.3330869565217394</v>
      </c>
      <c r="C273" s="384"/>
      <c r="D273" s="384"/>
    </row>
    <row r="274" spans="1:4" x14ac:dyDescent="0.25">
      <c r="A274" s="384"/>
      <c r="B274" s="385">
        <v>2.4209259259259261</v>
      </c>
      <c r="C274" s="384"/>
      <c r="D274" s="384"/>
    </row>
    <row r="275" spans="1:4" x14ac:dyDescent="0.25">
      <c r="A275" s="384"/>
      <c r="B275" s="385">
        <v>2.6048749999999998</v>
      </c>
      <c r="C275" s="384"/>
      <c r="D275" s="384"/>
    </row>
    <row r="276" spans="1:4" x14ac:dyDescent="0.25">
      <c r="A276" s="384"/>
      <c r="B276" s="385">
        <v>2.5957777777777777</v>
      </c>
      <c r="C276" s="384"/>
      <c r="D276" s="384"/>
    </row>
    <row r="277" spans="1:4" x14ac:dyDescent="0.25">
      <c r="A277" s="384"/>
      <c r="B277" s="385">
        <v>2.615608695652174</v>
      </c>
      <c r="C277" s="384"/>
      <c r="D277" s="384"/>
    </row>
    <row r="278" spans="1:4" x14ac:dyDescent="0.25">
      <c r="A278" s="384"/>
      <c r="B278" s="385">
        <v>2.6082916666666671</v>
      </c>
      <c r="C278" s="384"/>
      <c r="D278" s="384"/>
    </row>
    <row r="279" spans="1:4" x14ac:dyDescent="0.25">
      <c r="A279" s="384"/>
      <c r="B279" s="385">
        <v>2.5827599999999999</v>
      </c>
      <c r="C279" s="384"/>
      <c r="D279" s="384"/>
    </row>
    <row r="280" spans="1:4" x14ac:dyDescent="0.25">
      <c r="A280" s="384"/>
      <c r="B280" s="385">
        <v>2.6053913043478265</v>
      </c>
      <c r="C280" s="384"/>
      <c r="D280" s="384"/>
    </row>
    <row r="281" spans="1:4" x14ac:dyDescent="0.25">
      <c r="A281" s="384"/>
      <c r="B281" s="385">
        <v>2.5869615384615381</v>
      </c>
      <c r="C281" s="384"/>
      <c r="D281" s="384"/>
    </row>
    <row r="282" spans="1:4" x14ac:dyDescent="0.25">
      <c r="A282" s="384"/>
      <c r="B282" s="385">
        <v>2.6348846153846148</v>
      </c>
      <c r="C282" s="384"/>
      <c r="D282" s="384"/>
    </row>
    <row r="283" spans="1:4" x14ac:dyDescent="0.25">
      <c r="A283" s="384"/>
      <c r="B283" s="385">
        <v>2.8169230769230773</v>
      </c>
      <c r="C283" s="384"/>
      <c r="D283" s="384"/>
    </row>
    <row r="284" spans="1:4" x14ac:dyDescent="0.25">
      <c r="A284" s="384">
        <v>2018</v>
      </c>
      <c r="B284" s="385">
        <v>2.9458695652173912</v>
      </c>
      <c r="C284" s="384"/>
      <c r="D284" s="384"/>
    </row>
    <row r="285" spans="1:4" x14ac:dyDescent="0.25">
      <c r="A285" s="384"/>
      <c r="B285" s="385">
        <v>2.9358846153846154</v>
      </c>
      <c r="C285" s="384"/>
      <c r="D285" s="384"/>
    </row>
    <row r="286" spans="1:4" x14ac:dyDescent="0.25">
      <c r="A286" s="384"/>
      <c r="B286" s="385">
        <v>2.9403333333333328</v>
      </c>
      <c r="C286" s="384"/>
      <c r="D286" s="384"/>
    </row>
    <row r="287" spans="1:4" x14ac:dyDescent="0.25">
      <c r="A287" s="384"/>
      <c r="B287" s="385">
        <v>2.9572500000000002</v>
      </c>
      <c r="C287" s="384"/>
      <c r="D287" s="384"/>
    </row>
    <row r="288" spans="1:4" x14ac:dyDescent="0.25">
      <c r="A288" s="384"/>
      <c r="B288" s="385">
        <v>3.0055199999999997</v>
      </c>
      <c r="C288" s="384"/>
      <c r="D288" s="384"/>
    </row>
    <row r="289" spans="1:5" x14ac:dyDescent="0.25">
      <c r="A289" s="384"/>
      <c r="B289" s="385">
        <v>2.9072399999999994</v>
      </c>
      <c r="C289" s="384"/>
      <c r="D289" s="384"/>
    </row>
    <row r="290" spans="1:5" x14ac:dyDescent="0.25">
      <c r="A290" s="384"/>
      <c r="B290" s="385">
        <v>2.6222083333333335</v>
      </c>
      <c r="C290" s="384"/>
      <c r="D290" s="384"/>
    </row>
    <row r="291" spans="1:5" x14ac:dyDescent="0.25">
      <c r="A291" s="384"/>
      <c r="B291" s="385">
        <v>2.3093461538461542</v>
      </c>
      <c r="C291" s="384"/>
      <c r="D291" s="384"/>
    </row>
    <row r="292" spans="1:5" x14ac:dyDescent="0.25">
      <c r="A292" s="384"/>
      <c r="B292" s="385">
        <v>2.2616956521739131</v>
      </c>
      <c r="C292" s="384"/>
      <c r="D292" s="384"/>
    </row>
    <row r="293" spans="1:5" x14ac:dyDescent="0.25">
      <c r="A293" s="384"/>
      <c r="B293" s="385">
        <v>2.39872</v>
      </c>
      <c r="C293" s="384"/>
      <c r="D293" s="384"/>
    </row>
    <row r="294" spans="1:5" x14ac:dyDescent="0.25">
      <c r="A294" s="384"/>
      <c r="B294" s="385">
        <v>2.702576923076923</v>
      </c>
      <c r="C294" s="384"/>
      <c r="D294" s="384"/>
    </row>
    <row r="295" spans="1:5" x14ac:dyDescent="0.25">
      <c r="A295" s="384"/>
      <c r="B295" s="385">
        <v>2.8690000000000002</v>
      </c>
      <c r="C295" s="384"/>
      <c r="D295" s="384"/>
    </row>
    <row r="296" spans="1:5" x14ac:dyDescent="0.25">
      <c r="A296" s="384">
        <v>2019</v>
      </c>
      <c r="B296" s="385">
        <v>2.8519999999999999</v>
      </c>
      <c r="C296" s="384"/>
      <c r="D296" s="384"/>
    </row>
    <row r="297" spans="1:5" x14ac:dyDescent="0.25">
      <c r="A297" s="384"/>
      <c r="B297" s="385">
        <v>2.7989999999999999</v>
      </c>
      <c r="C297" s="384"/>
      <c r="D297" s="384"/>
    </row>
    <row r="298" spans="1:5" x14ac:dyDescent="0.25">
      <c r="A298" s="384"/>
      <c r="B298" s="385">
        <v>2.782</v>
      </c>
      <c r="C298" s="384"/>
      <c r="D298" s="384"/>
    </row>
    <row r="299" spans="1:5" x14ac:dyDescent="0.25">
      <c r="A299" s="384"/>
      <c r="B299" s="385">
        <v>2.72</v>
      </c>
      <c r="C299" s="385"/>
      <c r="D299" s="385"/>
      <c r="E299" s="385"/>
    </row>
    <row r="300" spans="1:5" x14ac:dyDescent="0.25">
      <c r="A300" s="384"/>
      <c r="B300" s="385">
        <v>2.7170000000000001</v>
      </c>
      <c r="C300" s="385"/>
      <c r="D300" s="385"/>
      <c r="E300" s="385"/>
    </row>
    <row r="301" spans="1:5" x14ac:dyDescent="0.25">
      <c r="A301" s="384"/>
      <c r="B301" s="385">
        <v>2.7120000000000002</v>
      </c>
      <c r="C301" s="385"/>
      <c r="D301" s="385"/>
      <c r="E301" s="385"/>
    </row>
    <row r="302" spans="1:5" x14ac:dyDescent="0.25">
      <c r="A302" s="384"/>
      <c r="B302" s="385">
        <v>2.6480000000000001</v>
      </c>
      <c r="C302" s="385"/>
      <c r="D302" s="385"/>
      <c r="E302" s="385"/>
    </row>
    <row r="303" spans="1:5" x14ac:dyDescent="0.25">
      <c r="B303" s="385">
        <v>2.569</v>
      </c>
      <c r="C303" s="385"/>
      <c r="D303" s="385"/>
      <c r="E303" s="385"/>
    </row>
    <row r="304" spans="1:5" x14ac:dyDescent="0.25">
      <c r="B304" s="385">
        <v>2.4529999999999998</v>
      </c>
      <c r="C304" s="385"/>
      <c r="D304" s="385"/>
      <c r="E304" s="385"/>
    </row>
    <row r="305" spans="1:5" x14ac:dyDescent="0.25">
      <c r="B305" s="385">
        <v>2.3340000000000001</v>
      </c>
      <c r="C305" s="385"/>
      <c r="D305" s="385"/>
      <c r="E305" s="385"/>
    </row>
    <row r="306" spans="1:5" x14ac:dyDescent="0.25">
      <c r="B306" s="385"/>
      <c r="C306" s="385"/>
      <c r="D306" s="385"/>
      <c r="E306" s="385"/>
    </row>
    <row r="307" spans="1:5" x14ac:dyDescent="0.25">
      <c r="B307" s="385"/>
      <c r="C307" s="385"/>
      <c r="D307" s="385"/>
      <c r="E307" s="385"/>
    </row>
    <row r="308" spans="1:5" x14ac:dyDescent="0.25">
      <c r="A308" s="119">
        <v>2020</v>
      </c>
      <c r="B308" s="385"/>
      <c r="C308" s="385"/>
      <c r="D308" s="385"/>
      <c r="E308" s="385"/>
    </row>
    <row r="309" spans="1:5" x14ac:dyDescent="0.25">
      <c r="B309" s="385">
        <v>2.2200000000000002</v>
      </c>
      <c r="C309" s="385"/>
      <c r="D309" s="385"/>
      <c r="E309" s="385"/>
    </row>
    <row r="310" spans="1:5" x14ac:dyDescent="0.25">
      <c r="B310" s="385">
        <v>2.2400000000000002</v>
      </c>
      <c r="C310" s="385"/>
      <c r="D310" s="385"/>
      <c r="E310" s="385"/>
    </row>
    <row r="311" spans="1:5" x14ac:dyDescent="0.25">
      <c r="B311" s="385">
        <v>2.25</v>
      </c>
      <c r="C311" s="385"/>
      <c r="D311" s="385"/>
      <c r="E311" s="385"/>
    </row>
    <row r="312" spans="1:5" x14ac:dyDescent="0.25">
      <c r="B312" s="385">
        <v>2.2469999999999999</v>
      </c>
      <c r="C312" s="385"/>
      <c r="D312" s="385"/>
      <c r="E312" s="385"/>
    </row>
    <row r="313" spans="1:5" x14ac:dyDescent="0.25">
      <c r="B313" s="385">
        <v>2.2280000000000002</v>
      </c>
      <c r="C313" s="385"/>
      <c r="D313" s="385"/>
      <c r="E313" s="385"/>
    </row>
    <row r="314" spans="1:5" x14ac:dyDescent="0.25">
      <c r="B314" s="385">
        <v>2.23</v>
      </c>
      <c r="C314" s="385"/>
      <c r="D314" s="385"/>
      <c r="E314" s="385"/>
    </row>
    <row r="315" spans="1:5" x14ac:dyDescent="0.25">
      <c r="B315" s="385">
        <v>2.294</v>
      </c>
      <c r="C315" s="119">
        <v>2.5979999999999999</v>
      </c>
      <c r="D315" s="385"/>
      <c r="E315" s="385"/>
    </row>
    <row r="316" spans="1:5" x14ac:dyDescent="0.25">
      <c r="B316" s="385">
        <v>2.3919999999999999</v>
      </c>
      <c r="C316" s="119">
        <v>2.746</v>
      </c>
      <c r="D316" s="385"/>
      <c r="E316" s="385"/>
    </row>
    <row r="317" spans="1:5" x14ac:dyDescent="0.25">
      <c r="B317" s="385">
        <v>2.67</v>
      </c>
      <c r="C317" s="119">
        <v>3.048</v>
      </c>
      <c r="D317" s="385"/>
      <c r="E317" s="385"/>
    </row>
    <row r="318" spans="1:5" x14ac:dyDescent="0.25">
      <c r="C318" s="119">
        <v>3.0950000000000002</v>
      </c>
    </row>
    <row r="319" spans="1:5" x14ac:dyDescent="0.25">
      <c r="B319" s="385">
        <v>2.7440000000000002</v>
      </c>
      <c r="C319" s="119">
        <v>3.145</v>
      </c>
    </row>
    <row r="320" spans="1:5" x14ac:dyDescent="0.25">
      <c r="A320" s="119">
        <v>2021</v>
      </c>
      <c r="B320" s="385">
        <v>2.8929999999999998</v>
      </c>
      <c r="C320" s="119">
        <v>3.222</v>
      </c>
    </row>
    <row r="321" spans="1:3" x14ac:dyDescent="0.25">
      <c r="B321" s="385">
        <v>2.984</v>
      </c>
      <c r="C321" s="119">
        <v>3.3559999999999999</v>
      </c>
    </row>
    <row r="322" spans="1:3" x14ac:dyDescent="0.25">
      <c r="B322" s="385">
        <v>3.1949999999999998</v>
      </c>
      <c r="C322" s="119">
        <v>3.3809999999999998</v>
      </c>
    </row>
    <row r="323" spans="1:3" x14ac:dyDescent="0.25">
      <c r="B323" s="385">
        <v>3.3170000000000002</v>
      </c>
      <c r="C323" s="119">
        <v>3.391</v>
      </c>
    </row>
    <row r="324" spans="1:3" x14ac:dyDescent="0.25">
      <c r="B324" s="385">
        <v>3.3130000000000002</v>
      </c>
      <c r="C324" s="119">
        <v>3.6269999999999998</v>
      </c>
    </row>
    <row r="325" spans="1:3" x14ac:dyDescent="0.25">
      <c r="B325" s="385">
        <v>3.3919999999999999</v>
      </c>
      <c r="C325" s="119">
        <v>3.7189999999999999</v>
      </c>
    </row>
    <row r="326" spans="1:3" x14ac:dyDescent="0.25">
      <c r="B326" s="385">
        <v>3.4089999999999998</v>
      </c>
      <c r="C326" s="119">
        <v>3.7320000000000002</v>
      </c>
    </row>
    <row r="327" spans="1:3" x14ac:dyDescent="0.25">
      <c r="B327" s="435">
        <v>3.3889999999999998</v>
      </c>
      <c r="C327" s="119">
        <v>3.7090000000000001</v>
      </c>
    </row>
    <row r="328" spans="1:3" x14ac:dyDescent="0.25">
      <c r="B328" s="436">
        <v>3.3820000000000001</v>
      </c>
      <c r="C328" s="119">
        <v>3.7530000000000001</v>
      </c>
    </row>
    <row r="329" spans="1:3" x14ac:dyDescent="0.25">
      <c r="B329" s="385">
        <v>3.4380000000000002</v>
      </c>
      <c r="C329" s="119">
        <v>4.7910000000000004</v>
      </c>
    </row>
    <row r="330" spans="1:3" x14ac:dyDescent="0.25">
      <c r="B330" s="385">
        <v>4.0140000000000002</v>
      </c>
      <c r="C330" s="119">
        <v>5.0350000000000001</v>
      </c>
    </row>
    <row r="331" spans="1:3" x14ac:dyDescent="0.25">
      <c r="B331" s="385">
        <v>4.0369999999999999</v>
      </c>
      <c r="C331" s="119">
        <v>5.4960000000000004</v>
      </c>
    </row>
    <row r="332" spans="1:3" x14ac:dyDescent="0.25">
      <c r="B332" s="385">
        <v>4.2779999999999996</v>
      </c>
      <c r="C332" s="119">
        <v>5.78</v>
      </c>
    </row>
    <row r="333" spans="1:3" x14ac:dyDescent="0.25">
      <c r="A333" s="119">
        <v>2022</v>
      </c>
      <c r="B333" s="385">
        <v>5.0140000000000002</v>
      </c>
      <c r="C333" s="119">
        <v>5.8310000000000004</v>
      </c>
    </row>
    <row r="334" spans="1:3" x14ac:dyDescent="0.25">
      <c r="B334" s="385">
        <v>4.7960000000000003</v>
      </c>
      <c r="C334" s="119">
        <v>5.0330000000000004</v>
      </c>
    </row>
    <row r="335" spans="1:3" x14ac:dyDescent="0.25">
      <c r="B335" s="385">
        <v>3.956</v>
      </c>
    </row>
  </sheetData>
  <mergeCells count="3">
    <mergeCell ref="A41:M41"/>
    <mergeCell ref="A47:M47"/>
    <mergeCell ref="A45:M45"/>
  </mergeCells>
  <pageMargins left="0.7" right="0.7" top="0.75" bottom="0.75" header="0.3" footer="0.3"/>
  <pageSetup orientation="portrait" r:id="rId1"/>
  <ignoredErrors>
    <ignoredError sqref="N38"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2"/>
  <sheetViews>
    <sheetView zoomScaleNormal="100" workbookViewId="0">
      <selection sqref="A1:O1"/>
    </sheetView>
  </sheetViews>
  <sheetFormatPr defaultRowHeight="13.2" x14ac:dyDescent="0.25"/>
  <cols>
    <col min="1" max="1" width="8.33203125" style="119" customWidth="1"/>
    <col min="2" max="2" width="12" style="119" customWidth="1"/>
    <col min="3" max="3" width="10.109375" style="119" customWidth="1"/>
    <col min="4" max="4" width="9" style="119" customWidth="1"/>
    <col min="5" max="5" width="10.109375" style="119" customWidth="1"/>
    <col min="6" max="6" width="9" style="119" customWidth="1"/>
    <col min="7" max="7" width="13.33203125" style="119" customWidth="1"/>
    <col min="8" max="8" width="10.109375" style="119" customWidth="1"/>
    <col min="9" max="9" width="9" style="119" customWidth="1"/>
    <col min="10" max="10" width="10.109375" style="119" customWidth="1"/>
    <col min="11" max="11" width="9" style="119" customWidth="1"/>
    <col min="12" max="12" width="10.44140625" style="119" customWidth="1"/>
    <col min="13" max="13" width="9" style="119" customWidth="1"/>
    <col min="14" max="14" width="10.109375" style="119" customWidth="1"/>
    <col min="15" max="15" width="9" style="119" customWidth="1"/>
    <col min="16" max="16" width="12.6640625" style="119" customWidth="1"/>
    <col min="17" max="256" width="9.109375" style="119"/>
    <col min="257" max="257" width="8.33203125" style="119" customWidth="1"/>
    <col min="258" max="259" width="10.109375" style="119" customWidth="1"/>
    <col min="260" max="260" width="9" style="119" customWidth="1"/>
    <col min="261" max="261" width="10.109375" style="119" customWidth="1"/>
    <col min="262" max="262" width="9" style="119" customWidth="1"/>
    <col min="263" max="264" width="10.109375" style="119" customWidth="1"/>
    <col min="265" max="265" width="9" style="119" customWidth="1"/>
    <col min="266" max="266" width="10.109375" style="119" customWidth="1"/>
    <col min="267" max="267" width="9" style="119" customWidth="1"/>
    <col min="268" max="268" width="10.109375" style="119" customWidth="1"/>
    <col min="269" max="269" width="9" style="119" customWidth="1"/>
    <col min="270" max="270" width="10.109375" style="119" customWidth="1"/>
    <col min="271" max="271" width="9" style="119" customWidth="1"/>
    <col min="272" max="272" width="12.6640625" style="119" customWidth="1"/>
    <col min="273" max="512" width="9.109375" style="119"/>
    <col min="513" max="513" width="8.33203125" style="119" customWidth="1"/>
    <col min="514" max="515" width="10.109375" style="119" customWidth="1"/>
    <col min="516" max="516" width="9" style="119" customWidth="1"/>
    <col min="517" max="517" width="10.109375" style="119" customWidth="1"/>
    <col min="518" max="518" width="9" style="119" customWidth="1"/>
    <col min="519" max="520" width="10.109375" style="119" customWidth="1"/>
    <col min="521" max="521" width="9" style="119" customWidth="1"/>
    <col min="522" max="522" width="10.109375" style="119" customWidth="1"/>
    <col min="523" max="523" width="9" style="119" customWidth="1"/>
    <col min="524" max="524" width="10.109375" style="119" customWidth="1"/>
    <col min="525" max="525" width="9" style="119" customWidth="1"/>
    <col min="526" max="526" width="10.109375" style="119" customWidth="1"/>
    <col min="527" max="527" width="9" style="119" customWidth="1"/>
    <col min="528" max="528" width="12.6640625" style="119" customWidth="1"/>
    <col min="529" max="768" width="9.109375" style="119"/>
    <col min="769" max="769" width="8.33203125" style="119" customWidth="1"/>
    <col min="770" max="771" width="10.109375" style="119" customWidth="1"/>
    <col min="772" max="772" width="9" style="119" customWidth="1"/>
    <col min="773" max="773" width="10.109375" style="119" customWidth="1"/>
    <col min="774" max="774" width="9" style="119" customWidth="1"/>
    <col min="775" max="776" width="10.109375" style="119" customWidth="1"/>
    <col min="777" max="777" width="9" style="119" customWidth="1"/>
    <col min="778" max="778" width="10.109375" style="119" customWidth="1"/>
    <col min="779" max="779" width="9" style="119" customWidth="1"/>
    <col min="780" max="780" width="10.109375" style="119" customWidth="1"/>
    <col min="781" max="781" width="9" style="119" customWidth="1"/>
    <col min="782" max="782" width="10.109375" style="119" customWidth="1"/>
    <col min="783" max="783" width="9" style="119" customWidth="1"/>
    <col min="784" max="784" width="12.6640625" style="119" customWidth="1"/>
    <col min="785" max="1024" width="9.109375" style="119"/>
    <col min="1025" max="1025" width="8.33203125" style="119" customWidth="1"/>
    <col min="1026" max="1027" width="10.109375" style="119" customWidth="1"/>
    <col min="1028" max="1028" width="9" style="119" customWidth="1"/>
    <col min="1029" max="1029" width="10.109375" style="119" customWidth="1"/>
    <col min="1030" max="1030" width="9" style="119" customWidth="1"/>
    <col min="1031" max="1032" width="10.109375" style="119" customWidth="1"/>
    <col min="1033" max="1033" width="9" style="119" customWidth="1"/>
    <col min="1034" max="1034" width="10.109375" style="119" customWidth="1"/>
    <col min="1035" max="1035" width="9" style="119" customWidth="1"/>
    <col min="1036" max="1036" width="10.109375" style="119" customWidth="1"/>
    <col min="1037" max="1037" width="9" style="119" customWidth="1"/>
    <col min="1038" max="1038" width="10.109375" style="119" customWidth="1"/>
    <col min="1039" max="1039" width="9" style="119" customWidth="1"/>
    <col min="1040" max="1040" width="12.6640625" style="119" customWidth="1"/>
    <col min="1041" max="1280" width="9.109375" style="119"/>
    <col min="1281" max="1281" width="8.33203125" style="119" customWidth="1"/>
    <col min="1282" max="1283" width="10.109375" style="119" customWidth="1"/>
    <col min="1284" max="1284" width="9" style="119" customWidth="1"/>
    <col min="1285" max="1285" width="10.109375" style="119" customWidth="1"/>
    <col min="1286" max="1286" width="9" style="119" customWidth="1"/>
    <col min="1287" max="1288" width="10.109375" style="119" customWidth="1"/>
    <col min="1289" max="1289" width="9" style="119" customWidth="1"/>
    <col min="1290" max="1290" width="10.109375" style="119" customWidth="1"/>
    <col min="1291" max="1291" width="9" style="119" customWidth="1"/>
    <col min="1292" max="1292" width="10.109375" style="119" customWidth="1"/>
    <col min="1293" max="1293" width="9" style="119" customWidth="1"/>
    <col min="1294" max="1294" width="10.109375" style="119" customWidth="1"/>
    <col min="1295" max="1295" width="9" style="119" customWidth="1"/>
    <col min="1296" max="1296" width="12.6640625" style="119" customWidth="1"/>
    <col min="1297" max="1536" width="9.109375" style="119"/>
    <col min="1537" max="1537" width="8.33203125" style="119" customWidth="1"/>
    <col min="1538" max="1539" width="10.109375" style="119" customWidth="1"/>
    <col min="1540" max="1540" width="9" style="119" customWidth="1"/>
    <col min="1541" max="1541" width="10.109375" style="119" customWidth="1"/>
    <col min="1542" max="1542" width="9" style="119" customWidth="1"/>
    <col min="1543" max="1544" width="10.109375" style="119" customWidth="1"/>
    <col min="1545" max="1545" width="9" style="119" customWidth="1"/>
    <col min="1546" max="1546" width="10.109375" style="119" customWidth="1"/>
    <col min="1547" max="1547" width="9" style="119" customWidth="1"/>
    <col min="1548" max="1548" width="10.109375" style="119" customWidth="1"/>
    <col min="1549" max="1549" width="9" style="119" customWidth="1"/>
    <col min="1550" max="1550" width="10.109375" style="119" customWidth="1"/>
    <col min="1551" max="1551" width="9" style="119" customWidth="1"/>
    <col min="1552" max="1552" width="12.6640625" style="119" customWidth="1"/>
    <col min="1553" max="1792" width="9.109375" style="119"/>
    <col min="1793" max="1793" width="8.33203125" style="119" customWidth="1"/>
    <col min="1794" max="1795" width="10.109375" style="119" customWidth="1"/>
    <col min="1796" max="1796" width="9" style="119" customWidth="1"/>
    <col min="1797" max="1797" width="10.109375" style="119" customWidth="1"/>
    <col min="1798" max="1798" width="9" style="119" customWidth="1"/>
    <col min="1799" max="1800" width="10.109375" style="119" customWidth="1"/>
    <col min="1801" max="1801" width="9" style="119" customWidth="1"/>
    <col min="1802" max="1802" width="10.109375" style="119" customWidth="1"/>
    <col min="1803" max="1803" width="9" style="119" customWidth="1"/>
    <col min="1804" max="1804" width="10.109375" style="119" customWidth="1"/>
    <col min="1805" max="1805" width="9" style="119" customWidth="1"/>
    <col min="1806" max="1806" width="10.109375" style="119" customWidth="1"/>
    <col min="1807" max="1807" width="9" style="119" customWidth="1"/>
    <col min="1808" max="1808" width="12.6640625" style="119" customWidth="1"/>
    <col min="1809" max="2048" width="9.109375" style="119"/>
    <col min="2049" max="2049" width="8.33203125" style="119" customWidth="1"/>
    <col min="2050" max="2051" width="10.109375" style="119" customWidth="1"/>
    <col min="2052" max="2052" width="9" style="119" customWidth="1"/>
    <col min="2053" max="2053" width="10.109375" style="119" customWidth="1"/>
    <col min="2054" max="2054" width="9" style="119" customWidth="1"/>
    <col min="2055" max="2056" width="10.109375" style="119" customWidth="1"/>
    <col min="2057" max="2057" width="9" style="119" customWidth="1"/>
    <col min="2058" max="2058" width="10.109375" style="119" customWidth="1"/>
    <col min="2059" max="2059" width="9" style="119" customWidth="1"/>
    <col min="2060" max="2060" width="10.109375" style="119" customWidth="1"/>
    <col min="2061" max="2061" width="9" style="119" customWidth="1"/>
    <col min="2062" max="2062" width="10.109375" style="119" customWidth="1"/>
    <col min="2063" max="2063" width="9" style="119" customWidth="1"/>
    <col min="2064" max="2064" width="12.6640625" style="119" customWidth="1"/>
    <col min="2065" max="2304" width="9.109375" style="119"/>
    <col min="2305" max="2305" width="8.33203125" style="119" customWidth="1"/>
    <col min="2306" max="2307" width="10.109375" style="119" customWidth="1"/>
    <col min="2308" max="2308" width="9" style="119" customWidth="1"/>
    <col min="2309" max="2309" width="10.109375" style="119" customWidth="1"/>
    <col min="2310" max="2310" width="9" style="119" customWidth="1"/>
    <col min="2311" max="2312" width="10.109375" style="119" customWidth="1"/>
    <col min="2313" max="2313" width="9" style="119" customWidth="1"/>
    <col min="2314" max="2314" width="10.109375" style="119" customWidth="1"/>
    <col min="2315" max="2315" width="9" style="119" customWidth="1"/>
    <col min="2316" max="2316" width="10.109375" style="119" customWidth="1"/>
    <col min="2317" max="2317" width="9" style="119" customWidth="1"/>
    <col min="2318" max="2318" width="10.109375" style="119" customWidth="1"/>
    <col min="2319" max="2319" width="9" style="119" customWidth="1"/>
    <col min="2320" max="2320" width="12.6640625" style="119" customWidth="1"/>
    <col min="2321" max="2560" width="9.109375" style="119"/>
    <col min="2561" max="2561" width="8.33203125" style="119" customWidth="1"/>
    <col min="2562" max="2563" width="10.109375" style="119" customWidth="1"/>
    <col min="2564" max="2564" width="9" style="119" customWidth="1"/>
    <col min="2565" max="2565" width="10.109375" style="119" customWidth="1"/>
    <col min="2566" max="2566" width="9" style="119" customWidth="1"/>
    <col min="2567" max="2568" width="10.109375" style="119" customWidth="1"/>
    <col min="2569" max="2569" width="9" style="119" customWidth="1"/>
    <col min="2570" max="2570" width="10.109375" style="119" customWidth="1"/>
    <col min="2571" max="2571" width="9" style="119" customWidth="1"/>
    <col min="2572" max="2572" width="10.109375" style="119" customWidth="1"/>
    <col min="2573" max="2573" width="9" style="119" customWidth="1"/>
    <col min="2574" max="2574" width="10.109375" style="119" customWidth="1"/>
    <col min="2575" max="2575" width="9" style="119" customWidth="1"/>
    <col min="2576" max="2576" width="12.6640625" style="119" customWidth="1"/>
    <col min="2577" max="2816" width="9.109375" style="119"/>
    <col min="2817" max="2817" width="8.33203125" style="119" customWidth="1"/>
    <col min="2818" max="2819" width="10.109375" style="119" customWidth="1"/>
    <col min="2820" max="2820" width="9" style="119" customWidth="1"/>
    <col min="2821" max="2821" width="10.109375" style="119" customWidth="1"/>
    <col min="2822" max="2822" width="9" style="119" customWidth="1"/>
    <col min="2823" max="2824" width="10.109375" style="119" customWidth="1"/>
    <col min="2825" max="2825" width="9" style="119" customWidth="1"/>
    <col min="2826" max="2826" width="10.109375" style="119" customWidth="1"/>
    <col min="2827" max="2827" width="9" style="119" customWidth="1"/>
    <col min="2828" max="2828" width="10.109375" style="119" customWidth="1"/>
    <col min="2829" max="2829" width="9" style="119" customWidth="1"/>
    <col min="2830" max="2830" width="10.109375" style="119" customWidth="1"/>
    <col min="2831" max="2831" width="9" style="119" customWidth="1"/>
    <col min="2832" max="2832" width="12.6640625" style="119" customWidth="1"/>
    <col min="2833" max="3072" width="9.109375" style="119"/>
    <col min="3073" max="3073" width="8.33203125" style="119" customWidth="1"/>
    <col min="3074" max="3075" width="10.109375" style="119" customWidth="1"/>
    <col min="3076" max="3076" width="9" style="119" customWidth="1"/>
    <col min="3077" max="3077" width="10.109375" style="119" customWidth="1"/>
    <col min="3078" max="3078" width="9" style="119" customWidth="1"/>
    <col min="3079" max="3080" width="10.109375" style="119" customWidth="1"/>
    <col min="3081" max="3081" width="9" style="119" customWidth="1"/>
    <col min="3082" max="3082" width="10.109375" style="119" customWidth="1"/>
    <col min="3083" max="3083" width="9" style="119" customWidth="1"/>
    <col min="3084" max="3084" width="10.109375" style="119" customWidth="1"/>
    <col min="3085" max="3085" width="9" style="119" customWidth="1"/>
    <col min="3086" max="3086" width="10.109375" style="119" customWidth="1"/>
    <col min="3087" max="3087" width="9" style="119" customWidth="1"/>
    <col min="3088" max="3088" width="12.6640625" style="119" customWidth="1"/>
    <col min="3089" max="3328" width="9.109375" style="119"/>
    <col min="3329" max="3329" width="8.33203125" style="119" customWidth="1"/>
    <col min="3330" max="3331" width="10.109375" style="119" customWidth="1"/>
    <col min="3332" max="3332" width="9" style="119" customWidth="1"/>
    <col min="3333" max="3333" width="10.109375" style="119" customWidth="1"/>
    <col min="3334" max="3334" width="9" style="119" customWidth="1"/>
    <col min="3335" max="3336" width="10.109375" style="119" customWidth="1"/>
    <col min="3337" max="3337" width="9" style="119" customWidth="1"/>
    <col min="3338" max="3338" width="10.109375" style="119" customWidth="1"/>
    <col min="3339" max="3339" width="9" style="119" customWidth="1"/>
    <col min="3340" max="3340" width="10.109375" style="119" customWidth="1"/>
    <col min="3341" max="3341" width="9" style="119" customWidth="1"/>
    <col min="3342" max="3342" width="10.109375" style="119" customWidth="1"/>
    <col min="3343" max="3343" width="9" style="119" customWidth="1"/>
    <col min="3344" max="3344" width="12.6640625" style="119" customWidth="1"/>
    <col min="3345" max="3584" width="9.109375" style="119"/>
    <col min="3585" max="3585" width="8.33203125" style="119" customWidth="1"/>
    <col min="3586" max="3587" width="10.109375" style="119" customWidth="1"/>
    <col min="3588" max="3588" width="9" style="119" customWidth="1"/>
    <col min="3589" max="3589" width="10.109375" style="119" customWidth="1"/>
    <col min="3590" max="3590" width="9" style="119" customWidth="1"/>
    <col min="3591" max="3592" width="10.109375" style="119" customWidth="1"/>
    <col min="3593" max="3593" width="9" style="119" customWidth="1"/>
    <col min="3594" max="3594" width="10.109375" style="119" customWidth="1"/>
    <col min="3595" max="3595" width="9" style="119" customWidth="1"/>
    <col min="3596" max="3596" width="10.109375" style="119" customWidth="1"/>
    <col min="3597" max="3597" width="9" style="119" customWidth="1"/>
    <col min="3598" max="3598" width="10.109375" style="119" customWidth="1"/>
    <col min="3599" max="3599" width="9" style="119" customWidth="1"/>
    <col min="3600" max="3600" width="12.6640625" style="119" customWidth="1"/>
    <col min="3601" max="3840" width="9.109375" style="119"/>
    <col min="3841" max="3841" width="8.33203125" style="119" customWidth="1"/>
    <col min="3842" max="3843" width="10.109375" style="119" customWidth="1"/>
    <col min="3844" max="3844" width="9" style="119" customWidth="1"/>
    <col min="3845" max="3845" width="10.109375" style="119" customWidth="1"/>
    <col min="3846" max="3846" width="9" style="119" customWidth="1"/>
    <col min="3847" max="3848" width="10.109375" style="119" customWidth="1"/>
    <col min="3849" max="3849" width="9" style="119" customWidth="1"/>
    <col min="3850" max="3850" width="10.109375" style="119" customWidth="1"/>
    <col min="3851" max="3851" width="9" style="119" customWidth="1"/>
    <col min="3852" max="3852" width="10.109375" style="119" customWidth="1"/>
    <col min="3853" max="3853" width="9" style="119" customWidth="1"/>
    <col min="3854" max="3854" width="10.109375" style="119" customWidth="1"/>
    <col min="3855" max="3855" width="9" style="119" customWidth="1"/>
    <col min="3856" max="3856" width="12.6640625" style="119" customWidth="1"/>
    <col min="3857" max="4096" width="9.109375" style="119"/>
    <col min="4097" max="4097" width="8.33203125" style="119" customWidth="1"/>
    <col min="4098" max="4099" width="10.109375" style="119" customWidth="1"/>
    <col min="4100" max="4100" width="9" style="119" customWidth="1"/>
    <col min="4101" max="4101" width="10.109375" style="119" customWidth="1"/>
    <col min="4102" max="4102" width="9" style="119" customWidth="1"/>
    <col min="4103" max="4104" width="10.109375" style="119" customWidth="1"/>
    <col min="4105" max="4105" width="9" style="119" customWidth="1"/>
    <col min="4106" max="4106" width="10.109375" style="119" customWidth="1"/>
    <col min="4107" max="4107" width="9" style="119" customWidth="1"/>
    <col min="4108" max="4108" width="10.109375" style="119" customWidth="1"/>
    <col min="4109" max="4109" width="9" style="119" customWidth="1"/>
    <col min="4110" max="4110" width="10.109375" style="119" customWidth="1"/>
    <col min="4111" max="4111" width="9" style="119" customWidth="1"/>
    <col min="4112" max="4112" width="12.6640625" style="119" customWidth="1"/>
    <col min="4113" max="4352" width="9.109375" style="119"/>
    <col min="4353" max="4353" width="8.33203125" style="119" customWidth="1"/>
    <col min="4354" max="4355" width="10.109375" style="119" customWidth="1"/>
    <col min="4356" max="4356" width="9" style="119" customWidth="1"/>
    <col min="4357" max="4357" width="10.109375" style="119" customWidth="1"/>
    <col min="4358" max="4358" width="9" style="119" customWidth="1"/>
    <col min="4359" max="4360" width="10.109375" style="119" customWidth="1"/>
    <col min="4361" max="4361" width="9" style="119" customWidth="1"/>
    <col min="4362" max="4362" width="10.109375" style="119" customWidth="1"/>
    <col min="4363" max="4363" width="9" style="119" customWidth="1"/>
    <col min="4364" max="4364" width="10.109375" style="119" customWidth="1"/>
    <col min="4365" max="4365" width="9" style="119" customWidth="1"/>
    <col min="4366" max="4366" width="10.109375" style="119" customWidth="1"/>
    <col min="4367" max="4367" width="9" style="119" customWidth="1"/>
    <col min="4368" max="4368" width="12.6640625" style="119" customWidth="1"/>
    <col min="4369" max="4608" width="9.109375" style="119"/>
    <col min="4609" max="4609" width="8.33203125" style="119" customWidth="1"/>
    <col min="4610" max="4611" width="10.109375" style="119" customWidth="1"/>
    <col min="4612" max="4612" width="9" style="119" customWidth="1"/>
    <col min="4613" max="4613" width="10.109375" style="119" customWidth="1"/>
    <col min="4614" max="4614" width="9" style="119" customWidth="1"/>
    <col min="4615" max="4616" width="10.109375" style="119" customWidth="1"/>
    <col min="4617" max="4617" width="9" style="119" customWidth="1"/>
    <col min="4618" max="4618" width="10.109375" style="119" customWidth="1"/>
    <col min="4619" max="4619" width="9" style="119" customWidth="1"/>
    <col min="4620" max="4620" width="10.109375" style="119" customWidth="1"/>
    <col min="4621" max="4621" width="9" style="119" customWidth="1"/>
    <col min="4622" max="4622" width="10.109375" style="119" customWidth="1"/>
    <col min="4623" max="4623" width="9" style="119" customWidth="1"/>
    <col min="4624" max="4624" width="12.6640625" style="119" customWidth="1"/>
    <col min="4625" max="4864" width="9.109375" style="119"/>
    <col min="4865" max="4865" width="8.33203125" style="119" customWidth="1"/>
    <col min="4866" max="4867" width="10.109375" style="119" customWidth="1"/>
    <col min="4868" max="4868" width="9" style="119" customWidth="1"/>
    <col min="4869" max="4869" width="10.109375" style="119" customWidth="1"/>
    <col min="4870" max="4870" width="9" style="119" customWidth="1"/>
    <col min="4871" max="4872" width="10.109375" style="119" customWidth="1"/>
    <col min="4873" max="4873" width="9" style="119" customWidth="1"/>
    <col min="4874" max="4874" width="10.109375" style="119" customWidth="1"/>
    <col min="4875" max="4875" width="9" style="119" customWidth="1"/>
    <col min="4876" max="4876" width="10.109375" style="119" customWidth="1"/>
    <col min="4877" max="4877" width="9" style="119" customWidth="1"/>
    <col min="4878" max="4878" width="10.109375" style="119" customWidth="1"/>
    <col min="4879" max="4879" width="9" style="119" customWidth="1"/>
    <col min="4880" max="4880" width="12.6640625" style="119" customWidth="1"/>
    <col min="4881" max="5120" width="9.109375" style="119"/>
    <col min="5121" max="5121" width="8.33203125" style="119" customWidth="1"/>
    <col min="5122" max="5123" width="10.109375" style="119" customWidth="1"/>
    <col min="5124" max="5124" width="9" style="119" customWidth="1"/>
    <col min="5125" max="5125" width="10.109375" style="119" customWidth="1"/>
    <col min="5126" max="5126" width="9" style="119" customWidth="1"/>
    <col min="5127" max="5128" width="10.109375" style="119" customWidth="1"/>
    <col min="5129" max="5129" width="9" style="119" customWidth="1"/>
    <col min="5130" max="5130" width="10.109375" style="119" customWidth="1"/>
    <col min="5131" max="5131" width="9" style="119" customWidth="1"/>
    <col min="5132" max="5132" width="10.109375" style="119" customWidth="1"/>
    <col min="5133" max="5133" width="9" style="119" customWidth="1"/>
    <col min="5134" max="5134" width="10.109375" style="119" customWidth="1"/>
    <col min="5135" max="5135" width="9" style="119" customWidth="1"/>
    <col min="5136" max="5136" width="12.6640625" style="119" customWidth="1"/>
    <col min="5137" max="5376" width="9.109375" style="119"/>
    <col min="5377" max="5377" width="8.33203125" style="119" customWidth="1"/>
    <col min="5378" max="5379" width="10.109375" style="119" customWidth="1"/>
    <col min="5380" max="5380" width="9" style="119" customWidth="1"/>
    <col min="5381" max="5381" width="10.109375" style="119" customWidth="1"/>
    <col min="5382" max="5382" width="9" style="119" customWidth="1"/>
    <col min="5383" max="5384" width="10.109375" style="119" customWidth="1"/>
    <col min="5385" max="5385" width="9" style="119" customWidth="1"/>
    <col min="5386" max="5386" width="10.109375" style="119" customWidth="1"/>
    <col min="5387" max="5387" width="9" style="119" customWidth="1"/>
    <col min="5388" max="5388" width="10.109375" style="119" customWidth="1"/>
    <col min="5389" max="5389" width="9" style="119" customWidth="1"/>
    <col min="5390" max="5390" width="10.109375" style="119" customWidth="1"/>
    <col min="5391" max="5391" width="9" style="119" customWidth="1"/>
    <col min="5392" max="5392" width="12.6640625" style="119" customWidth="1"/>
    <col min="5393" max="5632" width="9.109375" style="119"/>
    <col min="5633" max="5633" width="8.33203125" style="119" customWidth="1"/>
    <col min="5634" max="5635" width="10.109375" style="119" customWidth="1"/>
    <col min="5636" max="5636" width="9" style="119" customWidth="1"/>
    <col min="5637" max="5637" width="10.109375" style="119" customWidth="1"/>
    <col min="5638" max="5638" width="9" style="119" customWidth="1"/>
    <col min="5639" max="5640" width="10.109375" style="119" customWidth="1"/>
    <col min="5641" max="5641" width="9" style="119" customWidth="1"/>
    <col min="5642" max="5642" width="10.109375" style="119" customWidth="1"/>
    <col min="5643" max="5643" width="9" style="119" customWidth="1"/>
    <col min="5644" max="5644" width="10.109375" style="119" customWidth="1"/>
    <col min="5645" max="5645" width="9" style="119" customWidth="1"/>
    <col min="5646" max="5646" width="10.109375" style="119" customWidth="1"/>
    <col min="5647" max="5647" width="9" style="119" customWidth="1"/>
    <col min="5648" max="5648" width="12.6640625" style="119" customWidth="1"/>
    <col min="5649" max="5888" width="9.109375" style="119"/>
    <col min="5889" max="5889" width="8.33203125" style="119" customWidth="1"/>
    <col min="5890" max="5891" width="10.109375" style="119" customWidth="1"/>
    <col min="5892" max="5892" width="9" style="119" customWidth="1"/>
    <col min="5893" max="5893" width="10.109375" style="119" customWidth="1"/>
    <col min="5894" max="5894" width="9" style="119" customWidth="1"/>
    <col min="5895" max="5896" width="10.109375" style="119" customWidth="1"/>
    <col min="5897" max="5897" width="9" style="119" customWidth="1"/>
    <col min="5898" max="5898" width="10.109375" style="119" customWidth="1"/>
    <col min="5899" max="5899" width="9" style="119" customWidth="1"/>
    <col min="5900" max="5900" width="10.109375" style="119" customWidth="1"/>
    <col min="5901" max="5901" width="9" style="119" customWidth="1"/>
    <col min="5902" max="5902" width="10.109375" style="119" customWidth="1"/>
    <col min="5903" max="5903" width="9" style="119" customWidth="1"/>
    <col min="5904" max="5904" width="12.6640625" style="119" customWidth="1"/>
    <col min="5905" max="6144" width="9.109375" style="119"/>
    <col min="6145" max="6145" width="8.33203125" style="119" customWidth="1"/>
    <col min="6146" max="6147" width="10.109375" style="119" customWidth="1"/>
    <col min="6148" max="6148" width="9" style="119" customWidth="1"/>
    <col min="6149" max="6149" width="10.109375" style="119" customWidth="1"/>
    <col min="6150" max="6150" width="9" style="119" customWidth="1"/>
    <col min="6151" max="6152" width="10.109375" style="119" customWidth="1"/>
    <col min="6153" max="6153" width="9" style="119" customWidth="1"/>
    <col min="6154" max="6154" width="10.109375" style="119" customWidth="1"/>
    <col min="6155" max="6155" width="9" style="119" customWidth="1"/>
    <col min="6156" max="6156" width="10.109375" style="119" customWidth="1"/>
    <col min="6157" max="6157" width="9" style="119" customWidth="1"/>
    <col min="6158" max="6158" width="10.109375" style="119" customWidth="1"/>
    <col min="6159" max="6159" width="9" style="119" customWidth="1"/>
    <col min="6160" max="6160" width="12.6640625" style="119" customWidth="1"/>
    <col min="6161" max="6400" width="9.109375" style="119"/>
    <col min="6401" max="6401" width="8.33203125" style="119" customWidth="1"/>
    <col min="6402" max="6403" width="10.109375" style="119" customWidth="1"/>
    <col min="6404" max="6404" width="9" style="119" customWidth="1"/>
    <col min="6405" max="6405" width="10.109375" style="119" customWidth="1"/>
    <col min="6406" max="6406" width="9" style="119" customWidth="1"/>
    <col min="6407" max="6408" width="10.109375" style="119" customWidth="1"/>
    <col min="6409" max="6409" width="9" style="119" customWidth="1"/>
    <col min="6410" max="6410" width="10.109375" style="119" customWidth="1"/>
    <col min="6411" max="6411" width="9" style="119" customWidth="1"/>
    <col min="6412" max="6412" width="10.109375" style="119" customWidth="1"/>
    <col min="6413" max="6413" width="9" style="119" customWidth="1"/>
    <col min="6414" max="6414" width="10.109375" style="119" customWidth="1"/>
    <col min="6415" max="6415" width="9" style="119" customWidth="1"/>
    <col min="6416" max="6416" width="12.6640625" style="119" customWidth="1"/>
    <col min="6417" max="6656" width="9.109375" style="119"/>
    <col min="6657" max="6657" width="8.33203125" style="119" customWidth="1"/>
    <col min="6658" max="6659" width="10.109375" style="119" customWidth="1"/>
    <col min="6660" max="6660" width="9" style="119" customWidth="1"/>
    <col min="6661" max="6661" width="10.109375" style="119" customWidth="1"/>
    <col min="6662" max="6662" width="9" style="119" customWidth="1"/>
    <col min="6663" max="6664" width="10.109375" style="119" customWidth="1"/>
    <col min="6665" max="6665" width="9" style="119" customWidth="1"/>
    <col min="6666" max="6666" width="10.109375" style="119" customWidth="1"/>
    <col min="6667" max="6667" width="9" style="119" customWidth="1"/>
    <col min="6668" max="6668" width="10.109375" style="119" customWidth="1"/>
    <col min="6669" max="6669" width="9" style="119" customWidth="1"/>
    <col min="6670" max="6670" width="10.109375" style="119" customWidth="1"/>
    <col min="6671" max="6671" width="9" style="119" customWidth="1"/>
    <col min="6672" max="6672" width="12.6640625" style="119" customWidth="1"/>
    <col min="6673" max="6912" width="9.109375" style="119"/>
    <col min="6913" max="6913" width="8.33203125" style="119" customWidth="1"/>
    <col min="6914" max="6915" width="10.109375" style="119" customWidth="1"/>
    <col min="6916" max="6916" width="9" style="119" customWidth="1"/>
    <col min="6917" max="6917" width="10.109375" style="119" customWidth="1"/>
    <col min="6918" max="6918" width="9" style="119" customWidth="1"/>
    <col min="6919" max="6920" width="10.109375" style="119" customWidth="1"/>
    <col min="6921" max="6921" width="9" style="119" customWidth="1"/>
    <col min="6922" max="6922" width="10.109375" style="119" customWidth="1"/>
    <col min="6923" max="6923" width="9" style="119" customWidth="1"/>
    <col min="6924" max="6924" width="10.109375" style="119" customWidth="1"/>
    <col min="6925" max="6925" width="9" style="119" customWidth="1"/>
    <col min="6926" max="6926" width="10.109375" style="119" customWidth="1"/>
    <col min="6927" max="6927" width="9" style="119" customWidth="1"/>
    <col min="6928" max="6928" width="12.6640625" style="119" customWidth="1"/>
    <col min="6929" max="7168" width="9.109375" style="119"/>
    <col min="7169" max="7169" width="8.33203125" style="119" customWidth="1"/>
    <col min="7170" max="7171" width="10.109375" style="119" customWidth="1"/>
    <col min="7172" max="7172" width="9" style="119" customWidth="1"/>
    <col min="7173" max="7173" width="10.109375" style="119" customWidth="1"/>
    <col min="7174" max="7174" width="9" style="119" customWidth="1"/>
    <col min="7175" max="7176" width="10.109375" style="119" customWidth="1"/>
    <col min="7177" max="7177" width="9" style="119" customWidth="1"/>
    <col min="7178" max="7178" width="10.109375" style="119" customWidth="1"/>
    <col min="7179" max="7179" width="9" style="119" customWidth="1"/>
    <col min="7180" max="7180" width="10.109375" style="119" customWidth="1"/>
    <col min="7181" max="7181" width="9" style="119" customWidth="1"/>
    <col min="7182" max="7182" width="10.109375" style="119" customWidth="1"/>
    <col min="7183" max="7183" width="9" style="119" customWidth="1"/>
    <col min="7184" max="7184" width="12.6640625" style="119" customWidth="1"/>
    <col min="7185" max="7424" width="9.109375" style="119"/>
    <col min="7425" max="7425" width="8.33203125" style="119" customWidth="1"/>
    <col min="7426" max="7427" width="10.109375" style="119" customWidth="1"/>
    <col min="7428" max="7428" width="9" style="119" customWidth="1"/>
    <col min="7429" max="7429" width="10.109375" style="119" customWidth="1"/>
    <col min="7430" max="7430" width="9" style="119" customWidth="1"/>
    <col min="7431" max="7432" width="10.109375" style="119" customWidth="1"/>
    <col min="7433" max="7433" width="9" style="119" customWidth="1"/>
    <col min="7434" max="7434" width="10.109375" style="119" customWidth="1"/>
    <col min="7435" max="7435" width="9" style="119" customWidth="1"/>
    <col min="7436" max="7436" width="10.109375" style="119" customWidth="1"/>
    <col min="7437" max="7437" width="9" style="119" customWidth="1"/>
    <col min="7438" max="7438" width="10.109375" style="119" customWidth="1"/>
    <col min="7439" max="7439" width="9" style="119" customWidth="1"/>
    <col min="7440" max="7440" width="12.6640625" style="119" customWidth="1"/>
    <col min="7441" max="7680" width="9.109375" style="119"/>
    <col min="7681" max="7681" width="8.33203125" style="119" customWidth="1"/>
    <col min="7682" max="7683" width="10.109375" style="119" customWidth="1"/>
    <col min="7684" max="7684" width="9" style="119" customWidth="1"/>
    <col min="7685" max="7685" width="10.109375" style="119" customWidth="1"/>
    <col min="7686" max="7686" width="9" style="119" customWidth="1"/>
    <col min="7687" max="7688" width="10.109375" style="119" customWidth="1"/>
    <col min="7689" max="7689" width="9" style="119" customWidth="1"/>
    <col min="7690" max="7690" width="10.109375" style="119" customWidth="1"/>
    <col min="7691" max="7691" width="9" style="119" customWidth="1"/>
    <col min="7692" max="7692" width="10.109375" style="119" customWidth="1"/>
    <col min="7693" max="7693" width="9" style="119" customWidth="1"/>
    <col min="7694" max="7694" width="10.109375" style="119" customWidth="1"/>
    <col min="7695" max="7695" width="9" style="119" customWidth="1"/>
    <col min="7696" max="7696" width="12.6640625" style="119" customWidth="1"/>
    <col min="7697" max="7936" width="9.109375" style="119"/>
    <col min="7937" max="7937" width="8.33203125" style="119" customWidth="1"/>
    <col min="7938" max="7939" width="10.109375" style="119" customWidth="1"/>
    <col min="7940" max="7940" width="9" style="119" customWidth="1"/>
    <col min="7941" max="7941" width="10.109375" style="119" customWidth="1"/>
    <col min="7942" max="7942" width="9" style="119" customWidth="1"/>
    <col min="7943" max="7944" width="10.109375" style="119" customWidth="1"/>
    <col min="7945" max="7945" width="9" style="119" customWidth="1"/>
    <col min="7946" max="7946" width="10.109375" style="119" customWidth="1"/>
    <col min="7947" max="7947" width="9" style="119" customWidth="1"/>
    <col min="7948" max="7948" width="10.109375" style="119" customWidth="1"/>
    <col min="7949" max="7949" width="9" style="119" customWidth="1"/>
    <col min="7950" max="7950" width="10.109375" style="119" customWidth="1"/>
    <col min="7951" max="7951" width="9" style="119" customWidth="1"/>
    <col min="7952" max="7952" width="12.6640625" style="119" customWidth="1"/>
    <col min="7953" max="8192" width="9.109375" style="119"/>
    <col min="8193" max="8193" width="8.33203125" style="119" customWidth="1"/>
    <col min="8194" max="8195" width="10.109375" style="119" customWidth="1"/>
    <col min="8196" max="8196" width="9" style="119" customWidth="1"/>
    <col min="8197" max="8197" width="10.109375" style="119" customWidth="1"/>
    <col min="8198" max="8198" width="9" style="119" customWidth="1"/>
    <col min="8199" max="8200" width="10.109375" style="119" customWidth="1"/>
    <col min="8201" max="8201" width="9" style="119" customWidth="1"/>
    <col min="8202" max="8202" width="10.109375" style="119" customWidth="1"/>
    <col min="8203" max="8203" width="9" style="119" customWidth="1"/>
    <col min="8204" max="8204" width="10.109375" style="119" customWidth="1"/>
    <col min="8205" max="8205" width="9" style="119" customWidth="1"/>
    <col min="8206" max="8206" width="10.109375" style="119" customWidth="1"/>
    <col min="8207" max="8207" width="9" style="119" customWidth="1"/>
    <col min="8208" max="8208" width="12.6640625" style="119" customWidth="1"/>
    <col min="8209" max="8448" width="9.109375" style="119"/>
    <col min="8449" max="8449" width="8.33203125" style="119" customWidth="1"/>
    <col min="8450" max="8451" width="10.109375" style="119" customWidth="1"/>
    <col min="8452" max="8452" width="9" style="119" customWidth="1"/>
    <col min="8453" max="8453" width="10.109375" style="119" customWidth="1"/>
    <col min="8454" max="8454" width="9" style="119" customWidth="1"/>
    <col min="8455" max="8456" width="10.109375" style="119" customWidth="1"/>
    <col min="8457" max="8457" width="9" style="119" customWidth="1"/>
    <col min="8458" max="8458" width="10.109375" style="119" customWidth="1"/>
    <col min="8459" max="8459" width="9" style="119" customWidth="1"/>
    <col min="8460" max="8460" width="10.109375" style="119" customWidth="1"/>
    <col min="8461" max="8461" width="9" style="119" customWidth="1"/>
    <col min="8462" max="8462" width="10.109375" style="119" customWidth="1"/>
    <col min="8463" max="8463" width="9" style="119" customWidth="1"/>
    <col min="8464" max="8464" width="12.6640625" style="119" customWidth="1"/>
    <col min="8465" max="8704" width="9.109375" style="119"/>
    <col min="8705" max="8705" width="8.33203125" style="119" customWidth="1"/>
    <col min="8706" max="8707" width="10.109375" style="119" customWidth="1"/>
    <col min="8708" max="8708" width="9" style="119" customWidth="1"/>
    <col min="8709" max="8709" width="10.109375" style="119" customWidth="1"/>
    <col min="8710" max="8710" width="9" style="119" customWidth="1"/>
    <col min="8711" max="8712" width="10.109375" style="119" customWidth="1"/>
    <col min="8713" max="8713" width="9" style="119" customWidth="1"/>
    <col min="8714" max="8714" width="10.109375" style="119" customWidth="1"/>
    <col min="8715" max="8715" width="9" style="119" customWidth="1"/>
    <col min="8716" max="8716" width="10.109375" style="119" customWidth="1"/>
    <col min="8717" max="8717" width="9" style="119" customWidth="1"/>
    <col min="8718" max="8718" width="10.109375" style="119" customWidth="1"/>
    <col min="8719" max="8719" width="9" style="119" customWidth="1"/>
    <col min="8720" max="8720" width="12.6640625" style="119" customWidth="1"/>
    <col min="8721" max="8960" width="9.109375" style="119"/>
    <col min="8961" max="8961" width="8.33203125" style="119" customWidth="1"/>
    <col min="8962" max="8963" width="10.109375" style="119" customWidth="1"/>
    <col min="8964" max="8964" width="9" style="119" customWidth="1"/>
    <col min="8965" max="8965" width="10.109375" style="119" customWidth="1"/>
    <col min="8966" max="8966" width="9" style="119" customWidth="1"/>
    <col min="8967" max="8968" width="10.109375" style="119" customWidth="1"/>
    <col min="8969" max="8969" width="9" style="119" customWidth="1"/>
    <col min="8970" max="8970" width="10.109375" style="119" customWidth="1"/>
    <col min="8971" max="8971" width="9" style="119" customWidth="1"/>
    <col min="8972" max="8972" width="10.109375" style="119" customWidth="1"/>
    <col min="8973" max="8973" width="9" style="119" customWidth="1"/>
    <col min="8974" max="8974" width="10.109375" style="119" customWidth="1"/>
    <col min="8975" max="8975" width="9" style="119" customWidth="1"/>
    <col min="8976" max="8976" width="12.6640625" style="119" customWidth="1"/>
    <col min="8977" max="9216" width="9.109375" style="119"/>
    <col min="9217" max="9217" width="8.33203125" style="119" customWidth="1"/>
    <col min="9218" max="9219" width="10.109375" style="119" customWidth="1"/>
    <col min="9220" max="9220" width="9" style="119" customWidth="1"/>
    <col min="9221" max="9221" width="10.109375" style="119" customWidth="1"/>
    <col min="9222" max="9222" width="9" style="119" customWidth="1"/>
    <col min="9223" max="9224" width="10.109375" style="119" customWidth="1"/>
    <col min="9225" max="9225" width="9" style="119" customWidth="1"/>
    <col min="9226" max="9226" width="10.109375" style="119" customWidth="1"/>
    <col min="9227" max="9227" width="9" style="119" customWidth="1"/>
    <col min="9228" max="9228" width="10.109375" style="119" customWidth="1"/>
    <col min="9229" max="9229" width="9" style="119" customWidth="1"/>
    <col min="9230" max="9230" width="10.109375" style="119" customWidth="1"/>
    <col min="9231" max="9231" width="9" style="119" customWidth="1"/>
    <col min="9232" max="9232" width="12.6640625" style="119" customWidth="1"/>
    <col min="9233" max="9472" width="9.109375" style="119"/>
    <col min="9473" max="9473" width="8.33203125" style="119" customWidth="1"/>
    <col min="9474" max="9475" width="10.109375" style="119" customWidth="1"/>
    <col min="9476" max="9476" width="9" style="119" customWidth="1"/>
    <col min="9477" max="9477" width="10.109375" style="119" customWidth="1"/>
    <col min="9478" max="9478" width="9" style="119" customWidth="1"/>
    <col min="9479" max="9480" width="10.109375" style="119" customWidth="1"/>
    <col min="9481" max="9481" width="9" style="119" customWidth="1"/>
    <col min="9482" max="9482" width="10.109375" style="119" customWidth="1"/>
    <col min="9483" max="9483" width="9" style="119" customWidth="1"/>
    <col min="9484" max="9484" width="10.109375" style="119" customWidth="1"/>
    <col min="9485" max="9485" width="9" style="119" customWidth="1"/>
    <col min="9486" max="9486" width="10.109375" style="119" customWidth="1"/>
    <col min="9487" max="9487" width="9" style="119" customWidth="1"/>
    <col min="9488" max="9488" width="12.6640625" style="119" customWidth="1"/>
    <col min="9489" max="9728" width="9.109375" style="119"/>
    <col min="9729" max="9729" width="8.33203125" style="119" customWidth="1"/>
    <col min="9730" max="9731" width="10.109375" style="119" customWidth="1"/>
    <col min="9732" max="9732" width="9" style="119" customWidth="1"/>
    <col min="9733" max="9733" width="10.109375" style="119" customWidth="1"/>
    <col min="9734" max="9734" width="9" style="119" customWidth="1"/>
    <col min="9735" max="9736" width="10.109375" style="119" customWidth="1"/>
    <col min="9737" max="9737" width="9" style="119" customWidth="1"/>
    <col min="9738" max="9738" width="10.109375" style="119" customWidth="1"/>
    <col min="9739" max="9739" width="9" style="119" customWidth="1"/>
    <col min="9740" max="9740" width="10.109375" style="119" customWidth="1"/>
    <col min="9741" max="9741" width="9" style="119" customWidth="1"/>
    <col min="9742" max="9742" width="10.109375" style="119" customWidth="1"/>
    <col min="9743" max="9743" width="9" style="119" customWidth="1"/>
    <col min="9744" max="9744" width="12.6640625" style="119" customWidth="1"/>
    <col min="9745" max="9984" width="9.109375" style="119"/>
    <col min="9985" max="9985" width="8.33203125" style="119" customWidth="1"/>
    <col min="9986" max="9987" width="10.109375" style="119" customWidth="1"/>
    <col min="9988" max="9988" width="9" style="119" customWidth="1"/>
    <col min="9989" max="9989" width="10.109375" style="119" customWidth="1"/>
    <col min="9990" max="9990" width="9" style="119" customWidth="1"/>
    <col min="9991" max="9992" width="10.109375" style="119" customWidth="1"/>
    <col min="9993" max="9993" width="9" style="119" customWidth="1"/>
    <col min="9994" max="9994" width="10.109375" style="119" customWidth="1"/>
    <col min="9995" max="9995" width="9" style="119" customWidth="1"/>
    <col min="9996" max="9996" width="10.109375" style="119" customWidth="1"/>
    <col min="9997" max="9997" width="9" style="119" customWidth="1"/>
    <col min="9998" max="9998" width="10.109375" style="119" customWidth="1"/>
    <col min="9999" max="9999" width="9" style="119" customWidth="1"/>
    <col min="10000" max="10000" width="12.6640625" style="119" customWidth="1"/>
    <col min="10001" max="10240" width="9.109375" style="119"/>
    <col min="10241" max="10241" width="8.33203125" style="119" customWidth="1"/>
    <col min="10242" max="10243" width="10.109375" style="119" customWidth="1"/>
    <col min="10244" max="10244" width="9" style="119" customWidth="1"/>
    <col min="10245" max="10245" width="10.109375" style="119" customWidth="1"/>
    <col min="10246" max="10246" width="9" style="119" customWidth="1"/>
    <col min="10247" max="10248" width="10.109375" style="119" customWidth="1"/>
    <col min="10249" max="10249" width="9" style="119" customWidth="1"/>
    <col min="10250" max="10250" width="10.109375" style="119" customWidth="1"/>
    <col min="10251" max="10251" width="9" style="119" customWidth="1"/>
    <col min="10252" max="10252" width="10.109375" style="119" customWidth="1"/>
    <col min="10253" max="10253" width="9" style="119" customWidth="1"/>
    <col min="10254" max="10254" width="10.109375" style="119" customWidth="1"/>
    <col min="10255" max="10255" width="9" style="119" customWidth="1"/>
    <col min="10256" max="10256" width="12.6640625" style="119" customWidth="1"/>
    <col min="10257" max="10496" width="9.109375" style="119"/>
    <col min="10497" max="10497" width="8.33203125" style="119" customWidth="1"/>
    <col min="10498" max="10499" width="10.109375" style="119" customWidth="1"/>
    <col min="10500" max="10500" width="9" style="119" customWidth="1"/>
    <col min="10501" max="10501" width="10.109375" style="119" customWidth="1"/>
    <col min="10502" max="10502" width="9" style="119" customWidth="1"/>
    <col min="10503" max="10504" width="10.109375" style="119" customWidth="1"/>
    <col min="10505" max="10505" width="9" style="119" customWidth="1"/>
    <col min="10506" max="10506" width="10.109375" style="119" customWidth="1"/>
    <col min="10507" max="10507" width="9" style="119" customWidth="1"/>
    <col min="10508" max="10508" width="10.109375" style="119" customWidth="1"/>
    <col min="10509" max="10509" width="9" style="119" customWidth="1"/>
    <col min="10510" max="10510" width="10.109375" style="119" customWidth="1"/>
    <col min="10511" max="10511" width="9" style="119" customWidth="1"/>
    <col min="10512" max="10512" width="12.6640625" style="119" customWidth="1"/>
    <col min="10513" max="10752" width="9.109375" style="119"/>
    <col min="10753" max="10753" width="8.33203125" style="119" customWidth="1"/>
    <col min="10754" max="10755" width="10.109375" style="119" customWidth="1"/>
    <col min="10756" max="10756" width="9" style="119" customWidth="1"/>
    <col min="10757" max="10757" width="10.109375" style="119" customWidth="1"/>
    <col min="10758" max="10758" width="9" style="119" customWidth="1"/>
    <col min="10759" max="10760" width="10.109375" style="119" customWidth="1"/>
    <col min="10761" max="10761" width="9" style="119" customWidth="1"/>
    <col min="10762" max="10762" width="10.109375" style="119" customWidth="1"/>
    <col min="10763" max="10763" width="9" style="119" customWidth="1"/>
    <col min="10764" max="10764" width="10.109375" style="119" customWidth="1"/>
    <col min="10765" max="10765" width="9" style="119" customWidth="1"/>
    <col min="10766" max="10766" width="10.109375" style="119" customWidth="1"/>
    <col min="10767" max="10767" width="9" style="119" customWidth="1"/>
    <col min="10768" max="10768" width="12.6640625" style="119" customWidth="1"/>
    <col min="10769" max="11008" width="9.109375" style="119"/>
    <col min="11009" max="11009" width="8.33203125" style="119" customWidth="1"/>
    <col min="11010" max="11011" width="10.109375" style="119" customWidth="1"/>
    <col min="11012" max="11012" width="9" style="119" customWidth="1"/>
    <col min="11013" max="11013" width="10.109375" style="119" customWidth="1"/>
    <col min="11014" max="11014" width="9" style="119" customWidth="1"/>
    <col min="11015" max="11016" width="10.109375" style="119" customWidth="1"/>
    <col min="11017" max="11017" width="9" style="119" customWidth="1"/>
    <col min="11018" max="11018" width="10.109375" style="119" customWidth="1"/>
    <col min="11019" max="11019" width="9" style="119" customWidth="1"/>
    <col min="11020" max="11020" width="10.109375" style="119" customWidth="1"/>
    <col min="11021" max="11021" width="9" style="119" customWidth="1"/>
    <col min="11022" max="11022" width="10.109375" style="119" customWidth="1"/>
    <col min="11023" max="11023" width="9" style="119" customWidth="1"/>
    <col min="11024" max="11024" width="12.6640625" style="119" customWidth="1"/>
    <col min="11025" max="11264" width="9.109375" style="119"/>
    <col min="11265" max="11265" width="8.33203125" style="119" customWidth="1"/>
    <col min="11266" max="11267" width="10.109375" style="119" customWidth="1"/>
    <col min="11268" max="11268" width="9" style="119" customWidth="1"/>
    <col min="11269" max="11269" width="10.109375" style="119" customWidth="1"/>
    <col min="11270" max="11270" width="9" style="119" customWidth="1"/>
    <col min="11271" max="11272" width="10.109375" style="119" customWidth="1"/>
    <col min="11273" max="11273" width="9" style="119" customWidth="1"/>
    <col min="11274" max="11274" width="10.109375" style="119" customWidth="1"/>
    <col min="11275" max="11275" width="9" style="119" customWidth="1"/>
    <col min="11276" max="11276" width="10.109375" style="119" customWidth="1"/>
    <col min="11277" max="11277" width="9" style="119" customWidth="1"/>
    <col min="11278" max="11278" width="10.109375" style="119" customWidth="1"/>
    <col min="11279" max="11279" width="9" style="119" customWidth="1"/>
    <col min="11280" max="11280" width="12.6640625" style="119" customWidth="1"/>
    <col min="11281" max="11520" width="9.109375" style="119"/>
    <col min="11521" max="11521" width="8.33203125" style="119" customWidth="1"/>
    <col min="11522" max="11523" width="10.109375" style="119" customWidth="1"/>
    <col min="11524" max="11524" width="9" style="119" customWidth="1"/>
    <col min="11525" max="11525" width="10.109375" style="119" customWidth="1"/>
    <col min="11526" max="11526" width="9" style="119" customWidth="1"/>
    <col min="11527" max="11528" width="10.109375" style="119" customWidth="1"/>
    <col min="11529" max="11529" width="9" style="119" customWidth="1"/>
    <col min="11530" max="11530" width="10.109375" style="119" customWidth="1"/>
    <col min="11531" max="11531" width="9" style="119" customWidth="1"/>
    <col min="11532" max="11532" width="10.109375" style="119" customWidth="1"/>
    <col min="11533" max="11533" width="9" style="119" customWidth="1"/>
    <col min="11534" max="11534" width="10.109375" style="119" customWidth="1"/>
    <col min="11535" max="11535" width="9" style="119" customWidth="1"/>
    <col min="11536" max="11536" width="12.6640625" style="119" customWidth="1"/>
    <col min="11537" max="11776" width="9.109375" style="119"/>
    <col min="11777" max="11777" width="8.33203125" style="119" customWidth="1"/>
    <col min="11778" max="11779" width="10.109375" style="119" customWidth="1"/>
    <col min="11780" max="11780" width="9" style="119" customWidth="1"/>
    <col min="11781" max="11781" width="10.109375" style="119" customWidth="1"/>
    <col min="11782" max="11782" width="9" style="119" customWidth="1"/>
    <col min="11783" max="11784" width="10.109375" style="119" customWidth="1"/>
    <col min="11785" max="11785" width="9" style="119" customWidth="1"/>
    <col min="11786" max="11786" width="10.109375" style="119" customWidth="1"/>
    <col min="11787" max="11787" width="9" style="119" customWidth="1"/>
    <col min="11788" max="11788" width="10.109375" style="119" customWidth="1"/>
    <col min="11789" max="11789" width="9" style="119" customWidth="1"/>
    <col min="11790" max="11790" width="10.109375" style="119" customWidth="1"/>
    <col min="11791" max="11791" width="9" style="119" customWidth="1"/>
    <col min="11792" max="11792" width="12.6640625" style="119" customWidth="1"/>
    <col min="11793" max="12032" width="9.109375" style="119"/>
    <col min="12033" max="12033" width="8.33203125" style="119" customWidth="1"/>
    <col min="12034" max="12035" width="10.109375" style="119" customWidth="1"/>
    <col min="12036" max="12036" width="9" style="119" customWidth="1"/>
    <col min="12037" max="12037" width="10.109375" style="119" customWidth="1"/>
    <col min="12038" max="12038" width="9" style="119" customWidth="1"/>
    <col min="12039" max="12040" width="10.109375" style="119" customWidth="1"/>
    <col min="12041" max="12041" width="9" style="119" customWidth="1"/>
    <col min="12042" max="12042" width="10.109375" style="119" customWidth="1"/>
    <col min="12043" max="12043" width="9" style="119" customWidth="1"/>
    <col min="12044" max="12044" width="10.109375" style="119" customWidth="1"/>
    <col min="12045" max="12045" width="9" style="119" customWidth="1"/>
    <col min="12046" max="12046" width="10.109375" style="119" customWidth="1"/>
    <col min="12047" max="12047" width="9" style="119" customWidth="1"/>
    <col min="12048" max="12048" width="12.6640625" style="119" customWidth="1"/>
    <col min="12049" max="12288" width="9.109375" style="119"/>
    <col min="12289" max="12289" width="8.33203125" style="119" customWidth="1"/>
    <col min="12290" max="12291" width="10.109375" style="119" customWidth="1"/>
    <col min="12292" max="12292" width="9" style="119" customWidth="1"/>
    <col min="12293" max="12293" width="10.109375" style="119" customWidth="1"/>
    <col min="12294" max="12294" width="9" style="119" customWidth="1"/>
    <col min="12295" max="12296" width="10.109375" style="119" customWidth="1"/>
    <col min="12297" max="12297" width="9" style="119" customWidth="1"/>
    <col min="12298" max="12298" width="10.109375" style="119" customWidth="1"/>
    <col min="12299" max="12299" width="9" style="119" customWidth="1"/>
    <col min="12300" max="12300" width="10.109375" style="119" customWidth="1"/>
    <col min="12301" max="12301" width="9" style="119" customWidth="1"/>
    <col min="12302" max="12302" width="10.109375" style="119" customWidth="1"/>
    <col min="12303" max="12303" width="9" style="119" customWidth="1"/>
    <col min="12304" max="12304" width="12.6640625" style="119" customWidth="1"/>
    <col min="12305" max="12544" width="9.109375" style="119"/>
    <col min="12545" max="12545" width="8.33203125" style="119" customWidth="1"/>
    <col min="12546" max="12547" width="10.109375" style="119" customWidth="1"/>
    <col min="12548" max="12548" width="9" style="119" customWidth="1"/>
    <col min="12549" max="12549" width="10.109375" style="119" customWidth="1"/>
    <col min="12550" max="12550" width="9" style="119" customWidth="1"/>
    <col min="12551" max="12552" width="10.109375" style="119" customWidth="1"/>
    <col min="12553" max="12553" width="9" style="119" customWidth="1"/>
    <col min="12554" max="12554" width="10.109375" style="119" customWidth="1"/>
    <col min="12555" max="12555" width="9" style="119" customWidth="1"/>
    <col min="12556" max="12556" width="10.109375" style="119" customWidth="1"/>
    <col min="12557" max="12557" width="9" style="119" customWidth="1"/>
    <col min="12558" max="12558" width="10.109375" style="119" customWidth="1"/>
    <col min="12559" max="12559" width="9" style="119" customWidth="1"/>
    <col min="12560" max="12560" width="12.6640625" style="119" customWidth="1"/>
    <col min="12561" max="12800" width="9.109375" style="119"/>
    <col min="12801" max="12801" width="8.33203125" style="119" customWidth="1"/>
    <col min="12802" max="12803" width="10.109375" style="119" customWidth="1"/>
    <col min="12804" max="12804" width="9" style="119" customWidth="1"/>
    <col min="12805" max="12805" width="10.109375" style="119" customWidth="1"/>
    <col min="12806" max="12806" width="9" style="119" customWidth="1"/>
    <col min="12807" max="12808" width="10.109375" style="119" customWidth="1"/>
    <col min="12809" max="12809" width="9" style="119" customWidth="1"/>
    <col min="12810" max="12810" width="10.109375" style="119" customWidth="1"/>
    <col min="12811" max="12811" width="9" style="119" customWidth="1"/>
    <col min="12812" max="12812" width="10.109375" style="119" customWidth="1"/>
    <col min="12813" max="12813" width="9" style="119" customWidth="1"/>
    <col min="12814" max="12814" width="10.109375" style="119" customWidth="1"/>
    <col min="12815" max="12815" width="9" style="119" customWidth="1"/>
    <col min="12816" max="12816" width="12.6640625" style="119" customWidth="1"/>
    <col min="12817" max="13056" width="9.109375" style="119"/>
    <col min="13057" max="13057" width="8.33203125" style="119" customWidth="1"/>
    <col min="13058" max="13059" width="10.109375" style="119" customWidth="1"/>
    <col min="13060" max="13060" width="9" style="119" customWidth="1"/>
    <col min="13061" max="13061" width="10.109375" style="119" customWidth="1"/>
    <col min="13062" max="13062" width="9" style="119" customWidth="1"/>
    <col min="13063" max="13064" width="10.109375" style="119" customWidth="1"/>
    <col min="13065" max="13065" width="9" style="119" customWidth="1"/>
    <col min="13066" max="13066" width="10.109375" style="119" customWidth="1"/>
    <col min="13067" max="13067" width="9" style="119" customWidth="1"/>
    <col min="13068" max="13068" width="10.109375" style="119" customWidth="1"/>
    <col min="13069" max="13069" width="9" style="119" customWidth="1"/>
    <col min="13070" max="13070" width="10.109375" style="119" customWidth="1"/>
    <col min="13071" max="13071" width="9" style="119" customWidth="1"/>
    <col min="13072" max="13072" width="12.6640625" style="119" customWidth="1"/>
    <col min="13073" max="13312" width="9.109375" style="119"/>
    <col min="13313" max="13313" width="8.33203125" style="119" customWidth="1"/>
    <col min="13314" max="13315" width="10.109375" style="119" customWidth="1"/>
    <col min="13316" max="13316" width="9" style="119" customWidth="1"/>
    <col min="13317" max="13317" width="10.109375" style="119" customWidth="1"/>
    <col min="13318" max="13318" width="9" style="119" customWidth="1"/>
    <col min="13319" max="13320" width="10.109375" style="119" customWidth="1"/>
    <col min="13321" max="13321" width="9" style="119" customWidth="1"/>
    <col min="13322" max="13322" width="10.109375" style="119" customWidth="1"/>
    <col min="13323" max="13323" width="9" style="119" customWidth="1"/>
    <col min="13324" max="13324" width="10.109375" style="119" customWidth="1"/>
    <col min="13325" max="13325" width="9" style="119" customWidth="1"/>
    <col min="13326" max="13326" width="10.109375" style="119" customWidth="1"/>
    <col min="13327" max="13327" width="9" style="119" customWidth="1"/>
    <col min="13328" max="13328" width="12.6640625" style="119" customWidth="1"/>
    <col min="13329" max="13568" width="9.109375" style="119"/>
    <col min="13569" max="13569" width="8.33203125" style="119" customWidth="1"/>
    <col min="13570" max="13571" width="10.109375" style="119" customWidth="1"/>
    <col min="13572" max="13572" width="9" style="119" customWidth="1"/>
    <col min="13573" max="13573" width="10.109375" style="119" customWidth="1"/>
    <col min="13574" max="13574" width="9" style="119" customWidth="1"/>
    <col min="13575" max="13576" width="10.109375" style="119" customWidth="1"/>
    <col min="13577" max="13577" width="9" style="119" customWidth="1"/>
    <col min="13578" max="13578" width="10.109375" style="119" customWidth="1"/>
    <col min="13579" max="13579" width="9" style="119" customWidth="1"/>
    <col min="13580" max="13580" width="10.109375" style="119" customWidth="1"/>
    <col min="13581" max="13581" width="9" style="119" customWidth="1"/>
    <col min="13582" max="13582" width="10.109375" style="119" customWidth="1"/>
    <col min="13583" max="13583" width="9" style="119" customWidth="1"/>
    <col min="13584" max="13584" width="12.6640625" style="119" customWidth="1"/>
    <col min="13585" max="13824" width="9.109375" style="119"/>
    <col min="13825" max="13825" width="8.33203125" style="119" customWidth="1"/>
    <col min="13826" max="13827" width="10.109375" style="119" customWidth="1"/>
    <col min="13828" max="13828" width="9" style="119" customWidth="1"/>
    <col min="13829" max="13829" width="10.109375" style="119" customWidth="1"/>
    <col min="13830" max="13830" width="9" style="119" customWidth="1"/>
    <col min="13831" max="13832" width="10.109375" style="119" customWidth="1"/>
    <col min="13833" max="13833" width="9" style="119" customWidth="1"/>
    <col min="13834" max="13834" width="10.109375" style="119" customWidth="1"/>
    <col min="13835" max="13835" width="9" style="119" customWidth="1"/>
    <col min="13836" max="13836" width="10.109375" style="119" customWidth="1"/>
    <col min="13837" max="13837" width="9" style="119" customWidth="1"/>
    <col min="13838" max="13838" width="10.109375" style="119" customWidth="1"/>
    <col min="13839" max="13839" width="9" style="119" customWidth="1"/>
    <col min="13840" max="13840" width="12.6640625" style="119" customWidth="1"/>
    <col min="13841" max="14080" width="9.109375" style="119"/>
    <col min="14081" max="14081" width="8.33203125" style="119" customWidth="1"/>
    <col min="14082" max="14083" width="10.109375" style="119" customWidth="1"/>
    <col min="14084" max="14084" width="9" style="119" customWidth="1"/>
    <col min="14085" max="14085" width="10.109375" style="119" customWidth="1"/>
    <col min="14086" max="14086" width="9" style="119" customWidth="1"/>
    <col min="14087" max="14088" width="10.109375" style="119" customWidth="1"/>
    <col min="14089" max="14089" width="9" style="119" customWidth="1"/>
    <col min="14090" max="14090" width="10.109375" style="119" customWidth="1"/>
    <col min="14091" max="14091" width="9" style="119" customWidth="1"/>
    <col min="14092" max="14092" width="10.109375" style="119" customWidth="1"/>
    <col min="14093" max="14093" width="9" style="119" customWidth="1"/>
    <col min="14094" max="14094" width="10.109375" style="119" customWidth="1"/>
    <col min="14095" max="14095" width="9" style="119" customWidth="1"/>
    <col min="14096" max="14096" width="12.6640625" style="119" customWidth="1"/>
    <col min="14097" max="14336" width="9.109375" style="119"/>
    <col min="14337" max="14337" width="8.33203125" style="119" customWidth="1"/>
    <col min="14338" max="14339" width="10.109375" style="119" customWidth="1"/>
    <col min="14340" max="14340" width="9" style="119" customWidth="1"/>
    <col min="14341" max="14341" width="10.109375" style="119" customWidth="1"/>
    <col min="14342" max="14342" width="9" style="119" customWidth="1"/>
    <col min="14343" max="14344" width="10.109375" style="119" customWidth="1"/>
    <col min="14345" max="14345" width="9" style="119" customWidth="1"/>
    <col min="14346" max="14346" width="10.109375" style="119" customWidth="1"/>
    <col min="14347" max="14347" width="9" style="119" customWidth="1"/>
    <col min="14348" max="14348" width="10.109375" style="119" customWidth="1"/>
    <col min="14349" max="14349" width="9" style="119" customWidth="1"/>
    <col min="14350" max="14350" width="10.109375" style="119" customWidth="1"/>
    <col min="14351" max="14351" width="9" style="119" customWidth="1"/>
    <col min="14352" max="14352" width="12.6640625" style="119" customWidth="1"/>
    <col min="14353" max="14592" width="9.109375" style="119"/>
    <col min="14593" max="14593" width="8.33203125" style="119" customWidth="1"/>
    <col min="14594" max="14595" width="10.109375" style="119" customWidth="1"/>
    <col min="14596" max="14596" width="9" style="119" customWidth="1"/>
    <col min="14597" max="14597" width="10.109375" style="119" customWidth="1"/>
    <col min="14598" max="14598" width="9" style="119" customWidth="1"/>
    <col min="14599" max="14600" width="10.109375" style="119" customWidth="1"/>
    <col min="14601" max="14601" width="9" style="119" customWidth="1"/>
    <col min="14602" max="14602" width="10.109375" style="119" customWidth="1"/>
    <col min="14603" max="14603" width="9" style="119" customWidth="1"/>
    <col min="14604" max="14604" width="10.109375" style="119" customWidth="1"/>
    <col min="14605" max="14605" width="9" style="119" customWidth="1"/>
    <col min="14606" max="14606" width="10.109375" style="119" customWidth="1"/>
    <col min="14607" max="14607" width="9" style="119" customWidth="1"/>
    <col min="14608" max="14608" width="12.6640625" style="119" customWidth="1"/>
    <col min="14609" max="14848" width="9.109375" style="119"/>
    <col min="14849" max="14849" width="8.33203125" style="119" customWidth="1"/>
    <col min="14850" max="14851" width="10.109375" style="119" customWidth="1"/>
    <col min="14852" max="14852" width="9" style="119" customWidth="1"/>
    <col min="14853" max="14853" width="10.109375" style="119" customWidth="1"/>
    <col min="14854" max="14854" width="9" style="119" customWidth="1"/>
    <col min="14855" max="14856" width="10.109375" style="119" customWidth="1"/>
    <col min="14857" max="14857" width="9" style="119" customWidth="1"/>
    <col min="14858" max="14858" width="10.109375" style="119" customWidth="1"/>
    <col min="14859" max="14859" width="9" style="119" customWidth="1"/>
    <col min="14860" max="14860" width="10.109375" style="119" customWidth="1"/>
    <col min="14861" max="14861" width="9" style="119" customWidth="1"/>
    <col min="14862" max="14862" width="10.109375" style="119" customWidth="1"/>
    <col min="14863" max="14863" width="9" style="119" customWidth="1"/>
    <col min="14864" max="14864" width="12.6640625" style="119" customWidth="1"/>
    <col min="14865" max="15104" width="9.109375" style="119"/>
    <col min="15105" max="15105" width="8.33203125" style="119" customWidth="1"/>
    <col min="15106" max="15107" width="10.109375" style="119" customWidth="1"/>
    <col min="15108" max="15108" width="9" style="119" customWidth="1"/>
    <col min="15109" max="15109" width="10.109375" style="119" customWidth="1"/>
    <col min="15110" max="15110" width="9" style="119" customWidth="1"/>
    <col min="15111" max="15112" width="10.109375" style="119" customWidth="1"/>
    <col min="15113" max="15113" width="9" style="119" customWidth="1"/>
    <col min="15114" max="15114" width="10.109375" style="119" customWidth="1"/>
    <col min="15115" max="15115" width="9" style="119" customWidth="1"/>
    <col min="15116" max="15116" width="10.109375" style="119" customWidth="1"/>
    <col min="15117" max="15117" width="9" style="119" customWidth="1"/>
    <col min="15118" max="15118" width="10.109375" style="119" customWidth="1"/>
    <col min="15119" max="15119" width="9" style="119" customWidth="1"/>
    <col min="15120" max="15120" width="12.6640625" style="119" customWidth="1"/>
    <col min="15121" max="15360" width="9.109375" style="119"/>
    <col min="15361" max="15361" width="8.33203125" style="119" customWidth="1"/>
    <col min="15362" max="15363" width="10.109375" style="119" customWidth="1"/>
    <col min="15364" max="15364" width="9" style="119" customWidth="1"/>
    <col min="15365" max="15365" width="10.109375" style="119" customWidth="1"/>
    <col min="15366" max="15366" width="9" style="119" customWidth="1"/>
    <col min="15367" max="15368" width="10.109375" style="119" customWidth="1"/>
    <col min="15369" max="15369" width="9" style="119" customWidth="1"/>
    <col min="15370" max="15370" width="10.109375" style="119" customWidth="1"/>
    <col min="15371" max="15371" width="9" style="119" customWidth="1"/>
    <col min="15372" max="15372" width="10.109375" style="119" customWidth="1"/>
    <col min="15373" max="15373" width="9" style="119" customWidth="1"/>
    <col min="15374" max="15374" width="10.109375" style="119" customWidth="1"/>
    <col min="15375" max="15375" width="9" style="119" customWidth="1"/>
    <col min="15376" max="15376" width="12.6640625" style="119" customWidth="1"/>
    <col min="15377" max="15616" width="9.109375" style="119"/>
    <col min="15617" max="15617" width="8.33203125" style="119" customWidth="1"/>
    <col min="15618" max="15619" width="10.109375" style="119" customWidth="1"/>
    <col min="15620" max="15620" width="9" style="119" customWidth="1"/>
    <col min="15621" max="15621" width="10.109375" style="119" customWidth="1"/>
    <col min="15622" max="15622" width="9" style="119" customWidth="1"/>
    <col min="15623" max="15624" width="10.109375" style="119" customWidth="1"/>
    <col min="15625" max="15625" width="9" style="119" customWidth="1"/>
    <col min="15626" max="15626" width="10.109375" style="119" customWidth="1"/>
    <col min="15627" max="15627" width="9" style="119" customWidth="1"/>
    <col min="15628" max="15628" width="10.109375" style="119" customWidth="1"/>
    <col min="15629" max="15629" width="9" style="119" customWidth="1"/>
    <col min="15630" max="15630" width="10.109375" style="119" customWidth="1"/>
    <col min="15631" max="15631" width="9" style="119" customWidth="1"/>
    <col min="15632" max="15632" width="12.6640625" style="119" customWidth="1"/>
    <col min="15633" max="15872" width="9.109375" style="119"/>
    <col min="15873" max="15873" width="8.33203125" style="119" customWidth="1"/>
    <col min="15874" max="15875" width="10.109375" style="119" customWidth="1"/>
    <col min="15876" max="15876" width="9" style="119" customWidth="1"/>
    <col min="15877" max="15877" width="10.109375" style="119" customWidth="1"/>
    <col min="15878" max="15878" width="9" style="119" customWidth="1"/>
    <col min="15879" max="15880" width="10.109375" style="119" customWidth="1"/>
    <col min="15881" max="15881" width="9" style="119" customWidth="1"/>
    <col min="15882" max="15882" width="10.109375" style="119" customWidth="1"/>
    <col min="15883" max="15883" width="9" style="119" customWidth="1"/>
    <col min="15884" max="15884" width="10.109375" style="119" customWidth="1"/>
    <col min="15885" max="15885" width="9" style="119" customWidth="1"/>
    <col min="15886" max="15886" width="10.109375" style="119" customWidth="1"/>
    <col min="15887" max="15887" width="9" style="119" customWidth="1"/>
    <col min="15888" max="15888" width="12.6640625" style="119" customWidth="1"/>
    <col min="15889" max="16128" width="9.109375" style="119"/>
    <col min="16129" max="16129" width="8.33203125" style="119" customWidth="1"/>
    <col min="16130" max="16131" width="10.109375" style="119" customWidth="1"/>
    <col min="16132" max="16132" width="9" style="119" customWidth="1"/>
    <col min="16133" max="16133" width="10.109375" style="119" customWidth="1"/>
    <col min="16134" max="16134" width="9" style="119" customWidth="1"/>
    <col min="16135" max="16136" width="10.109375" style="119" customWidth="1"/>
    <col min="16137" max="16137" width="9" style="119" customWidth="1"/>
    <col min="16138" max="16138" width="10.109375" style="119" customWidth="1"/>
    <col min="16139" max="16139" width="9" style="119" customWidth="1"/>
    <col min="16140" max="16140" width="10.109375" style="119" customWidth="1"/>
    <col min="16141" max="16141" width="9" style="119" customWidth="1"/>
    <col min="16142" max="16142" width="10.109375" style="119" customWidth="1"/>
    <col min="16143" max="16143" width="9" style="119" customWidth="1"/>
    <col min="16144" max="16144" width="12.6640625" style="119" customWidth="1"/>
    <col min="16145" max="16384" width="9.109375" style="119"/>
  </cols>
  <sheetData>
    <row r="1" spans="1:16" s="115" customFormat="1" ht="19.2" x14ac:dyDescent="0.3">
      <c r="A1" s="529" t="s">
        <v>322</v>
      </c>
      <c r="B1" s="529"/>
      <c r="C1" s="529"/>
      <c r="D1" s="529"/>
      <c r="E1" s="529"/>
      <c r="F1" s="529"/>
      <c r="G1" s="529"/>
      <c r="H1" s="529"/>
      <c r="I1" s="529"/>
      <c r="J1" s="529"/>
      <c r="K1" s="529"/>
      <c r="L1" s="529"/>
      <c r="M1" s="529"/>
      <c r="N1" s="529"/>
      <c r="O1" s="529"/>
      <c r="P1" s="254"/>
    </row>
    <row r="2" spans="1:16" s="115" customFormat="1" ht="17.399999999999999" x14ac:dyDescent="0.3">
      <c r="A2" s="314"/>
      <c r="B2" s="535" t="s">
        <v>107</v>
      </c>
      <c r="C2" s="533"/>
      <c r="D2" s="533"/>
      <c r="E2" s="533"/>
      <c r="F2" s="533"/>
      <c r="G2" s="533" t="s">
        <v>108</v>
      </c>
      <c r="H2" s="533"/>
      <c r="I2" s="533"/>
      <c r="J2" s="533"/>
      <c r="K2" s="533"/>
      <c r="L2" s="533" t="s">
        <v>179</v>
      </c>
      <c r="M2" s="533"/>
      <c r="N2" s="533"/>
      <c r="O2" s="534"/>
      <c r="P2" s="254"/>
    </row>
    <row r="3" spans="1:16" s="256" customFormat="1" ht="39" customHeight="1" x14ac:dyDescent="0.25">
      <c r="A3" s="255" t="s">
        <v>122</v>
      </c>
      <c r="B3" s="315" t="s">
        <v>181</v>
      </c>
      <c r="C3" s="316" t="s">
        <v>123</v>
      </c>
      <c r="D3" s="317" t="s">
        <v>124</v>
      </c>
      <c r="E3" s="316" t="s">
        <v>125</v>
      </c>
      <c r="F3" s="317" t="s">
        <v>124</v>
      </c>
      <c r="G3" s="315" t="s">
        <v>181</v>
      </c>
      <c r="H3" s="316" t="s">
        <v>123</v>
      </c>
      <c r="I3" s="316" t="s">
        <v>124</v>
      </c>
      <c r="J3" s="316" t="s">
        <v>125</v>
      </c>
      <c r="K3" s="316" t="s">
        <v>124</v>
      </c>
      <c r="L3" s="315" t="s">
        <v>182</v>
      </c>
      <c r="M3" s="316" t="s">
        <v>124</v>
      </c>
      <c r="N3" s="316" t="s">
        <v>180</v>
      </c>
      <c r="O3" s="318" t="s">
        <v>124</v>
      </c>
    </row>
    <row r="4" spans="1:16" ht="3.75" customHeight="1" x14ac:dyDescent="0.25">
      <c r="A4" s="257"/>
      <c r="B4" s="258"/>
      <c r="C4" s="259"/>
      <c r="D4" s="260"/>
      <c r="E4" s="259"/>
      <c r="F4" s="260"/>
      <c r="G4" s="258"/>
      <c r="H4" s="259"/>
      <c r="I4" s="261"/>
      <c r="J4" s="259"/>
      <c r="K4" s="261"/>
      <c r="L4" s="258"/>
      <c r="M4" s="261"/>
      <c r="N4" s="261"/>
      <c r="O4" s="262"/>
      <c r="P4" s="123"/>
    </row>
    <row r="5" spans="1:16" ht="12.75" customHeight="1" x14ac:dyDescent="0.25">
      <c r="A5" s="215">
        <v>1970</v>
      </c>
      <c r="B5" s="263">
        <v>0.36</v>
      </c>
      <c r="C5" s="264">
        <v>7</v>
      </c>
      <c r="D5" s="123"/>
      <c r="E5" s="264">
        <v>4</v>
      </c>
      <c r="F5" s="241"/>
      <c r="G5" s="265">
        <v>0.21</v>
      </c>
      <c r="H5" s="264">
        <v>9</v>
      </c>
      <c r="I5" s="123"/>
      <c r="J5" s="264">
        <v>4</v>
      </c>
      <c r="K5" s="123"/>
      <c r="L5" s="139"/>
      <c r="M5" s="123"/>
      <c r="N5" s="266"/>
      <c r="O5" s="131"/>
      <c r="P5" s="123"/>
    </row>
    <row r="6" spans="1:16" x14ac:dyDescent="0.25">
      <c r="A6" s="215">
        <v>1971</v>
      </c>
      <c r="B6" s="263">
        <v>0.37</v>
      </c>
      <c r="C6" s="264">
        <v>7</v>
      </c>
      <c r="D6" s="123"/>
      <c r="E6" s="264">
        <v>4</v>
      </c>
      <c r="F6" s="241"/>
      <c r="G6" s="265">
        <v>0.22</v>
      </c>
      <c r="H6" s="264">
        <v>9</v>
      </c>
      <c r="I6" s="123"/>
      <c r="J6" s="264">
        <v>4</v>
      </c>
      <c r="K6" s="241"/>
      <c r="L6" s="139"/>
      <c r="M6" s="123"/>
      <c r="N6" s="266"/>
      <c r="O6" s="267"/>
      <c r="P6" s="123"/>
    </row>
    <row r="7" spans="1:16" x14ac:dyDescent="0.25">
      <c r="A7" s="215">
        <v>1972</v>
      </c>
      <c r="B7" s="263">
        <v>0.35</v>
      </c>
      <c r="C7" s="264">
        <v>7</v>
      </c>
      <c r="D7" s="123"/>
      <c r="E7" s="264">
        <v>4</v>
      </c>
      <c r="F7" s="241"/>
      <c r="G7" s="265">
        <v>0.22</v>
      </c>
      <c r="H7" s="264">
        <v>9</v>
      </c>
      <c r="I7" s="123"/>
      <c r="J7" s="264">
        <v>4</v>
      </c>
      <c r="K7" s="241"/>
      <c r="L7" s="139"/>
      <c r="M7" s="123"/>
      <c r="N7" s="266"/>
      <c r="O7" s="267"/>
      <c r="P7" s="123"/>
    </row>
    <row r="8" spans="1:16" x14ac:dyDescent="0.25">
      <c r="A8" s="215">
        <v>1973</v>
      </c>
      <c r="B8" s="263">
        <v>0.4</v>
      </c>
      <c r="C8" s="264">
        <v>7</v>
      </c>
      <c r="D8" s="241"/>
      <c r="E8" s="264">
        <v>4</v>
      </c>
      <c r="F8" s="241"/>
      <c r="G8" s="265">
        <v>0.25</v>
      </c>
      <c r="H8" s="264">
        <v>9</v>
      </c>
      <c r="I8" s="123"/>
      <c r="J8" s="264">
        <v>4</v>
      </c>
      <c r="K8" s="241"/>
      <c r="L8" s="139"/>
      <c r="M8" s="123"/>
      <c r="N8" s="266"/>
      <c r="O8" s="267"/>
      <c r="P8" s="123"/>
    </row>
    <row r="9" spans="1:16" x14ac:dyDescent="0.25">
      <c r="A9" s="215">
        <v>1974</v>
      </c>
      <c r="B9" s="263">
        <v>0.54</v>
      </c>
      <c r="C9" s="264">
        <v>7</v>
      </c>
      <c r="D9" s="241"/>
      <c r="E9" s="264">
        <v>4</v>
      </c>
      <c r="F9" s="241"/>
      <c r="G9" s="265">
        <v>0.4</v>
      </c>
      <c r="H9" s="264">
        <v>9</v>
      </c>
      <c r="I9" s="123"/>
      <c r="J9" s="264">
        <v>4</v>
      </c>
      <c r="K9" s="241"/>
      <c r="L9" s="139"/>
      <c r="M9" s="123"/>
      <c r="N9" s="266"/>
      <c r="O9" s="267"/>
      <c r="P9" s="123"/>
    </row>
    <row r="10" spans="1:16" x14ac:dyDescent="0.25">
      <c r="A10" s="215">
        <v>1975</v>
      </c>
      <c r="B10" s="263">
        <v>0.6</v>
      </c>
      <c r="C10" s="268">
        <v>7.75</v>
      </c>
      <c r="D10" s="241" t="s">
        <v>126</v>
      </c>
      <c r="E10" s="264">
        <v>4</v>
      </c>
      <c r="F10" s="241"/>
      <c r="G10" s="265">
        <v>0.41</v>
      </c>
      <c r="H10" s="268">
        <v>9.75</v>
      </c>
      <c r="I10" s="241" t="s">
        <v>126</v>
      </c>
      <c r="J10" s="264">
        <v>4</v>
      </c>
      <c r="K10" s="241"/>
      <c r="L10" s="139"/>
      <c r="M10" s="123"/>
      <c r="N10" s="266"/>
      <c r="O10" s="267"/>
      <c r="P10" s="123"/>
    </row>
    <row r="11" spans="1:16" x14ac:dyDescent="0.25">
      <c r="A11" s="215">
        <v>1976</v>
      </c>
      <c r="B11" s="263">
        <v>0.61</v>
      </c>
      <c r="C11" s="268">
        <v>7.75</v>
      </c>
      <c r="D11" s="241"/>
      <c r="E11" s="264">
        <v>4</v>
      </c>
      <c r="F11" s="241"/>
      <c r="G11" s="265">
        <v>0.43</v>
      </c>
      <c r="H11" s="268">
        <v>9.75</v>
      </c>
      <c r="I11" s="241"/>
      <c r="J11" s="264">
        <v>4</v>
      </c>
      <c r="K11" s="241"/>
      <c r="L11" s="139"/>
      <c r="M11" s="123"/>
      <c r="N11" s="266"/>
      <c r="O11" s="267"/>
      <c r="P11" s="123"/>
    </row>
    <row r="12" spans="1:16" x14ac:dyDescent="0.25">
      <c r="A12" s="215">
        <v>1977</v>
      </c>
      <c r="B12" s="263">
        <v>0.66</v>
      </c>
      <c r="C12" s="264">
        <v>8</v>
      </c>
      <c r="D12" s="241" t="s">
        <v>127</v>
      </c>
      <c r="E12" s="264">
        <v>4</v>
      </c>
      <c r="F12" s="241"/>
      <c r="G12" s="265">
        <v>0.48</v>
      </c>
      <c r="H12" s="264">
        <v>10</v>
      </c>
      <c r="I12" s="241" t="s">
        <v>127</v>
      </c>
      <c r="J12" s="264">
        <v>4</v>
      </c>
      <c r="K12" s="241"/>
      <c r="L12" s="139"/>
      <c r="M12" s="123"/>
      <c r="N12" s="266"/>
      <c r="O12" s="267"/>
      <c r="P12" s="123"/>
    </row>
    <row r="13" spans="1:16" x14ac:dyDescent="0.25">
      <c r="A13" s="215">
        <v>1978</v>
      </c>
      <c r="B13" s="263">
        <v>0.69</v>
      </c>
      <c r="C13" s="264">
        <v>8</v>
      </c>
      <c r="D13" s="241"/>
      <c r="E13" s="264">
        <v>4</v>
      </c>
      <c r="F13" s="241"/>
      <c r="G13" s="265">
        <v>0.5</v>
      </c>
      <c r="H13" s="264">
        <v>10</v>
      </c>
      <c r="I13" s="241"/>
      <c r="J13" s="264">
        <v>4</v>
      </c>
      <c r="K13" s="241"/>
      <c r="L13" s="139"/>
      <c r="M13" s="123"/>
      <c r="N13" s="266"/>
      <c r="O13" s="267"/>
      <c r="P13" s="123"/>
    </row>
    <row r="14" spans="1:16" x14ac:dyDescent="0.25">
      <c r="A14" s="215">
        <v>1979</v>
      </c>
      <c r="B14" s="263">
        <v>0.88</v>
      </c>
      <c r="C14" s="264">
        <v>9</v>
      </c>
      <c r="D14" s="241" t="s">
        <v>127</v>
      </c>
      <c r="E14" s="264">
        <v>4</v>
      </c>
      <c r="F14" s="241"/>
      <c r="G14" s="265">
        <v>0.71</v>
      </c>
      <c r="H14" s="264">
        <v>11</v>
      </c>
      <c r="I14" s="241" t="s">
        <v>127</v>
      </c>
      <c r="J14" s="264">
        <v>4</v>
      </c>
      <c r="K14" s="241"/>
      <c r="L14" s="139">
        <v>2</v>
      </c>
      <c r="M14" s="269" t="s">
        <v>128</v>
      </c>
      <c r="N14" s="270" t="s">
        <v>129</v>
      </c>
      <c r="O14" s="267" t="s">
        <v>130</v>
      </c>
      <c r="P14" s="123"/>
    </row>
    <row r="15" spans="1:16" x14ac:dyDescent="0.25">
      <c r="A15" s="215">
        <v>1980</v>
      </c>
      <c r="B15" s="263">
        <v>1.07</v>
      </c>
      <c r="C15" s="264">
        <v>9</v>
      </c>
      <c r="D15" s="241"/>
      <c r="E15" s="264">
        <v>4</v>
      </c>
      <c r="F15" s="241"/>
      <c r="G15" s="265">
        <v>1.03</v>
      </c>
      <c r="H15" s="264">
        <v>11</v>
      </c>
      <c r="I15" s="241"/>
      <c r="J15" s="264">
        <v>4</v>
      </c>
      <c r="K15" s="241"/>
      <c r="L15" s="139">
        <v>2</v>
      </c>
      <c r="M15" s="123"/>
      <c r="N15" s="270">
        <v>0</v>
      </c>
      <c r="O15" s="267"/>
      <c r="P15" s="123"/>
    </row>
    <row r="16" spans="1:16" x14ac:dyDescent="0.25">
      <c r="A16" s="215">
        <v>1981</v>
      </c>
      <c r="B16" s="263">
        <v>1.31</v>
      </c>
      <c r="C16" s="264">
        <v>9</v>
      </c>
      <c r="D16" s="241"/>
      <c r="E16" s="264">
        <v>4</v>
      </c>
      <c r="F16" s="241"/>
      <c r="G16" s="265">
        <v>1.2</v>
      </c>
      <c r="H16" s="264">
        <v>11</v>
      </c>
      <c r="I16" s="241"/>
      <c r="J16" s="264">
        <v>4</v>
      </c>
      <c r="K16" s="241"/>
      <c r="L16" s="139">
        <v>2</v>
      </c>
      <c r="M16" s="123"/>
      <c r="N16" s="270">
        <v>0</v>
      </c>
      <c r="O16" s="267"/>
      <c r="P16" s="123"/>
    </row>
    <row r="17" spans="1:16" x14ac:dyDescent="0.25">
      <c r="A17" s="215">
        <v>1982</v>
      </c>
      <c r="B17" s="263">
        <v>1.3</v>
      </c>
      <c r="C17" s="264">
        <v>9</v>
      </c>
      <c r="D17" s="241"/>
      <c r="E17" s="264">
        <v>4</v>
      </c>
      <c r="F17" s="241"/>
      <c r="G17" s="265">
        <v>1.17</v>
      </c>
      <c r="H17" s="264">
        <v>11</v>
      </c>
      <c r="I17" s="241"/>
      <c r="J17" s="264">
        <v>4</v>
      </c>
      <c r="K17" s="241"/>
      <c r="L17" s="139">
        <v>2</v>
      </c>
      <c r="M17" s="123"/>
      <c r="N17" s="270">
        <v>0</v>
      </c>
      <c r="O17" s="267"/>
      <c r="P17" s="123"/>
    </row>
    <row r="18" spans="1:16" x14ac:dyDescent="0.25">
      <c r="A18" s="215">
        <v>1983</v>
      </c>
      <c r="B18" s="263">
        <v>1.1499999999999999</v>
      </c>
      <c r="C18" s="264">
        <v>15</v>
      </c>
      <c r="D18" s="241" t="s">
        <v>127</v>
      </c>
      <c r="E18" s="264">
        <v>9</v>
      </c>
      <c r="F18" s="241" t="s">
        <v>128</v>
      </c>
      <c r="G18" s="265">
        <v>0.99</v>
      </c>
      <c r="H18" s="264">
        <v>17</v>
      </c>
      <c r="I18" s="241" t="s">
        <v>127</v>
      </c>
      <c r="J18" s="264">
        <v>9</v>
      </c>
      <c r="K18" s="241" t="s">
        <v>128</v>
      </c>
      <c r="L18" s="215">
        <v>15</v>
      </c>
      <c r="M18" s="241" t="s">
        <v>127</v>
      </c>
      <c r="N18" s="266">
        <v>4</v>
      </c>
      <c r="O18" s="271" t="s">
        <v>131</v>
      </c>
      <c r="P18" s="123"/>
    </row>
    <row r="19" spans="1:16" x14ac:dyDescent="0.25">
      <c r="A19" s="215">
        <v>1984</v>
      </c>
      <c r="B19" s="263">
        <v>1.17</v>
      </c>
      <c r="C19" s="264">
        <v>15</v>
      </c>
      <c r="D19" s="241"/>
      <c r="E19" s="264">
        <v>9</v>
      </c>
      <c r="F19" s="241"/>
      <c r="G19" s="265">
        <v>1</v>
      </c>
      <c r="H19" s="264">
        <v>17</v>
      </c>
      <c r="I19" s="241"/>
      <c r="J19" s="264">
        <v>15</v>
      </c>
      <c r="K19" s="241" t="s">
        <v>132</v>
      </c>
      <c r="L19" s="215">
        <v>15</v>
      </c>
      <c r="M19" s="241"/>
      <c r="N19" s="266">
        <v>4</v>
      </c>
      <c r="O19" s="267"/>
      <c r="P19" s="123"/>
    </row>
    <row r="20" spans="1:16" x14ac:dyDescent="0.25">
      <c r="A20" s="215">
        <v>1985</v>
      </c>
      <c r="B20" s="263">
        <v>1.1599999999999999</v>
      </c>
      <c r="C20" s="264">
        <v>15</v>
      </c>
      <c r="D20" s="241"/>
      <c r="E20" s="264">
        <v>9</v>
      </c>
      <c r="F20" s="241"/>
      <c r="G20" s="265">
        <v>0.94</v>
      </c>
      <c r="H20" s="264">
        <v>17</v>
      </c>
      <c r="I20" s="241"/>
      <c r="J20" s="264">
        <v>15</v>
      </c>
      <c r="K20" s="241"/>
      <c r="L20" s="215">
        <v>15</v>
      </c>
      <c r="M20" s="241"/>
      <c r="N20" s="266">
        <v>3</v>
      </c>
      <c r="O20" s="267" t="s">
        <v>130</v>
      </c>
      <c r="P20" s="123"/>
    </row>
    <row r="21" spans="1:16" x14ac:dyDescent="0.25">
      <c r="A21" s="215">
        <v>1986</v>
      </c>
      <c r="B21" s="263">
        <v>0.9</v>
      </c>
      <c r="C21" s="264">
        <v>17</v>
      </c>
      <c r="D21" s="241" t="s">
        <v>132</v>
      </c>
      <c r="E21" s="264">
        <v>9</v>
      </c>
      <c r="F21" s="241"/>
      <c r="G21" s="265">
        <v>0.95</v>
      </c>
      <c r="H21" s="264">
        <v>17</v>
      </c>
      <c r="I21" s="241"/>
      <c r="J21" s="264">
        <v>15</v>
      </c>
      <c r="K21" s="241"/>
      <c r="L21" s="215">
        <v>17</v>
      </c>
      <c r="M21" s="241" t="s">
        <v>132</v>
      </c>
      <c r="N21" s="266">
        <v>3</v>
      </c>
      <c r="O21" s="267"/>
      <c r="P21" s="123"/>
    </row>
    <row r="22" spans="1:16" x14ac:dyDescent="0.25">
      <c r="A22" s="215">
        <v>1987</v>
      </c>
      <c r="B22" s="263">
        <v>0.97</v>
      </c>
      <c r="C22" s="264">
        <v>20</v>
      </c>
      <c r="D22" s="241" t="s">
        <v>127</v>
      </c>
      <c r="E22" s="272">
        <v>9.1</v>
      </c>
      <c r="F22" s="241" t="s">
        <v>130</v>
      </c>
      <c r="G22" s="265">
        <v>0.98</v>
      </c>
      <c r="H22" s="264">
        <v>20</v>
      </c>
      <c r="I22" s="241" t="s">
        <v>127</v>
      </c>
      <c r="J22" s="272">
        <v>15.1</v>
      </c>
      <c r="K22" s="241" t="s">
        <v>130</v>
      </c>
      <c r="L22" s="215">
        <v>20</v>
      </c>
      <c r="M22" s="241" t="s">
        <v>127</v>
      </c>
      <c r="N22" s="266">
        <v>3.1</v>
      </c>
      <c r="O22" s="267" t="s">
        <v>130</v>
      </c>
      <c r="P22" s="123"/>
    </row>
    <row r="23" spans="1:16" x14ac:dyDescent="0.25">
      <c r="A23" s="215">
        <v>1988</v>
      </c>
      <c r="B23" s="263">
        <v>1.1000000000000001</v>
      </c>
      <c r="C23" s="264">
        <v>20</v>
      </c>
      <c r="D23" s="241"/>
      <c r="E23" s="272">
        <v>9.1</v>
      </c>
      <c r="F23" s="241"/>
      <c r="G23" s="265">
        <v>1.01</v>
      </c>
      <c r="H23" s="264">
        <v>20</v>
      </c>
      <c r="I23" s="123"/>
      <c r="J23" s="272">
        <v>15.1</v>
      </c>
      <c r="K23" s="241"/>
      <c r="L23" s="215">
        <v>20</v>
      </c>
      <c r="M23" s="241"/>
      <c r="N23" s="266">
        <v>3.1</v>
      </c>
      <c r="O23" s="267"/>
      <c r="P23" s="123"/>
    </row>
    <row r="24" spans="1:16" x14ac:dyDescent="0.25">
      <c r="A24" s="215">
        <v>1989</v>
      </c>
      <c r="B24" s="263">
        <v>1.22</v>
      </c>
      <c r="C24" s="264">
        <v>21</v>
      </c>
      <c r="D24" s="241" t="s">
        <v>127</v>
      </c>
      <c r="E24" s="272">
        <v>9.1</v>
      </c>
      <c r="F24" s="241"/>
      <c r="G24" s="265">
        <v>1.1299999999999999</v>
      </c>
      <c r="H24" s="264">
        <v>20</v>
      </c>
      <c r="I24" s="123"/>
      <c r="J24" s="272">
        <v>15.1</v>
      </c>
      <c r="K24" s="241"/>
      <c r="L24" s="215">
        <v>20</v>
      </c>
      <c r="M24" s="241" t="s">
        <v>127</v>
      </c>
      <c r="N24" s="266">
        <v>3.1</v>
      </c>
      <c r="O24" s="267"/>
      <c r="P24" s="123"/>
    </row>
    <row r="25" spans="1:16" ht="15.6" x14ac:dyDescent="0.25">
      <c r="A25" s="215">
        <v>1990</v>
      </c>
      <c r="B25" s="263">
        <v>1.1599999999999999</v>
      </c>
      <c r="C25" s="264">
        <v>21</v>
      </c>
      <c r="D25" s="241"/>
      <c r="E25" s="272">
        <v>14.1</v>
      </c>
      <c r="F25" s="241" t="s">
        <v>133</v>
      </c>
      <c r="G25" s="265">
        <v>1.27</v>
      </c>
      <c r="H25" s="264">
        <v>20</v>
      </c>
      <c r="I25" s="123"/>
      <c r="J25" s="272">
        <v>20.100000000000001</v>
      </c>
      <c r="K25" s="241" t="s">
        <v>133</v>
      </c>
      <c r="L25" s="215">
        <v>20</v>
      </c>
      <c r="M25" s="241"/>
      <c r="N25" s="270" t="s">
        <v>134</v>
      </c>
      <c r="O25" s="267" t="s">
        <v>133</v>
      </c>
      <c r="P25" s="123"/>
    </row>
    <row r="26" spans="1:16" ht="15.6" x14ac:dyDescent="0.25">
      <c r="A26" s="215">
        <v>1991</v>
      </c>
      <c r="B26" s="263">
        <v>1.21</v>
      </c>
      <c r="C26" s="268">
        <v>20.75</v>
      </c>
      <c r="D26" s="241" t="s">
        <v>127</v>
      </c>
      <c r="E26" s="272">
        <v>14.1</v>
      </c>
      <c r="F26" s="241"/>
      <c r="G26" s="265">
        <v>1.24</v>
      </c>
      <c r="H26" s="264">
        <v>20</v>
      </c>
      <c r="I26" s="123"/>
      <c r="J26" s="272">
        <v>20.100000000000001</v>
      </c>
      <c r="K26" s="241"/>
      <c r="L26" s="265">
        <v>20.75</v>
      </c>
      <c r="M26" s="241" t="s">
        <v>127</v>
      </c>
      <c r="N26" s="270" t="s">
        <v>134</v>
      </c>
      <c r="O26" s="267"/>
      <c r="P26" s="123"/>
    </row>
    <row r="27" spans="1:16" ht="15.6" x14ac:dyDescent="0.25">
      <c r="A27" s="215">
        <v>1992</v>
      </c>
      <c r="B27" s="263">
        <v>1.18</v>
      </c>
      <c r="C27" s="268">
        <v>21.75</v>
      </c>
      <c r="D27" s="273" t="s">
        <v>127</v>
      </c>
      <c r="E27" s="272">
        <v>14.1</v>
      </c>
      <c r="F27" s="241"/>
      <c r="G27" s="265">
        <v>1.23</v>
      </c>
      <c r="H27" s="272">
        <v>21.75</v>
      </c>
      <c r="I27" s="273" t="s">
        <v>127</v>
      </c>
      <c r="J27" s="272">
        <v>20.100000000000001</v>
      </c>
      <c r="K27" s="241"/>
      <c r="L27" s="265">
        <v>21.75</v>
      </c>
      <c r="M27" s="273" t="s">
        <v>127</v>
      </c>
      <c r="N27" s="270" t="s">
        <v>134</v>
      </c>
      <c r="O27" s="267"/>
      <c r="P27" s="123"/>
    </row>
    <row r="28" spans="1:16" ht="15.6" x14ac:dyDescent="0.25">
      <c r="A28" s="215">
        <v>1993</v>
      </c>
      <c r="B28" s="263">
        <v>1.21</v>
      </c>
      <c r="C28" s="268">
        <v>24.75</v>
      </c>
      <c r="D28" s="273" t="s">
        <v>127</v>
      </c>
      <c r="E28" s="272">
        <v>18.399999999999999</v>
      </c>
      <c r="F28" s="274" t="s">
        <v>135</v>
      </c>
      <c r="G28" s="265">
        <v>1.25</v>
      </c>
      <c r="H28" s="272">
        <v>24.75</v>
      </c>
      <c r="I28" s="273" t="s">
        <v>127</v>
      </c>
      <c r="J28" s="272">
        <v>24.4</v>
      </c>
      <c r="K28" s="274" t="s">
        <v>135</v>
      </c>
      <c r="L28" s="265">
        <v>24.75</v>
      </c>
      <c r="M28" s="273" t="s">
        <v>127</v>
      </c>
      <c r="N28" s="270" t="s">
        <v>136</v>
      </c>
      <c r="O28" s="267" t="s">
        <v>135</v>
      </c>
      <c r="P28" s="123"/>
    </row>
    <row r="29" spans="1:16" ht="15.6" x14ac:dyDescent="0.25">
      <c r="A29" s="215">
        <v>1994</v>
      </c>
      <c r="B29" s="263">
        <v>1.25</v>
      </c>
      <c r="C29" s="266">
        <v>27.75</v>
      </c>
      <c r="D29" s="273" t="s">
        <v>127</v>
      </c>
      <c r="E29" s="272">
        <v>18.399999999999999</v>
      </c>
      <c r="F29" s="241"/>
      <c r="G29" s="265">
        <v>1.25</v>
      </c>
      <c r="H29" s="272">
        <v>28.5</v>
      </c>
      <c r="I29" s="273" t="s">
        <v>127</v>
      </c>
      <c r="J29" s="272">
        <v>24.4</v>
      </c>
      <c r="K29" s="241"/>
      <c r="L29" s="139">
        <v>27.75</v>
      </c>
      <c r="M29" s="273" t="s">
        <v>127</v>
      </c>
      <c r="N29" s="270" t="s">
        <v>136</v>
      </c>
      <c r="O29" s="267"/>
      <c r="P29" s="123"/>
    </row>
    <row r="30" spans="1:16" ht="15.6" x14ac:dyDescent="0.25">
      <c r="A30" s="215">
        <v>1995</v>
      </c>
      <c r="B30" s="263">
        <v>1.27</v>
      </c>
      <c r="C30" s="266">
        <v>27.75</v>
      </c>
      <c r="D30" s="275"/>
      <c r="E30" s="272">
        <v>18.399999999999999</v>
      </c>
      <c r="F30" s="241"/>
      <c r="G30" s="265">
        <v>1.26</v>
      </c>
      <c r="H30" s="272">
        <v>28.5</v>
      </c>
      <c r="I30" s="123"/>
      <c r="J30" s="272">
        <v>24.4</v>
      </c>
      <c r="K30" s="241"/>
      <c r="L30" s="139">
        <v>27.75</v>
      </c>
      <c r="M30" s="123"/>
      <c r="N30" s="270" t="s">
        <v>136</v>
      </c>
      <c r="O30" s="267"/>
      <c r="P30" s="123"/>
    </row>
    <row r="31" spans="1:16" ht="15.6" x14ac:dyDescent="0.25">
      <c r="A31" s="215">
        <v>1996</v>
      </c>
      <c r="B31" s="263">
        <v>1.38</v>
      </c>
      <c r="C31" s="266">
        <v>27.75</v>
      </c>
      <c r="D31" s="275"/>
      <c r="E31" s="272">
        <v>18.3</v>
      </c>
      <c r="F31" s="241" t="s">
        <v>130</v>
      </c>
      <c r="G31" s="265">
        <v>1.41</v>
      </c>
      <c r="H31" s="272">
        <v>28.5</v>
      </c>
      <c r="I31" s="123"/>
      <c r="J31" s="272">
        <v>24.3</v>
      </c>
      <c r="K31" s="241" t="s">
        <v>130</v>
      </c>
      <c r="L31" s="139">
        <v>27.75</v>
      </c>
      <c r="M31" s="123"/>
      <c r="N31" s="270" t="s">
        <v>137</v>
      </c>
      <c r="O31" s="267" t="s">
        <v>130</v>
      </c>
      <c r="P31" s="123"/>
    </row>
    <row r="32" spans="1:16" ht="15.6" x14ac:dyDescent="0.25">
      <c r="A32" s="215">
        <v>1997</v>
      </c>
      <c r="B32" s="263">
        <v>1.38</v>
      </c>
      <c r="C32" s="266">
        <v>27.75</v>
      </c>
      <c r="D32" s="275"/>
      <c r="E32" s="272">
        <v>18.399999999999999</v>
      </c>
      <c r="F32" s="274" t="s">
        <v>135</v>
      </c>
      <c r="G32" s="265">
        <v>1.21</v>
      </c>
      <c r="H32" s="272">
        <v>28.5</v>
      </c>
      <c r="I32" s="123"/>
      <c r="J32" s="272">
        <v>24.4</v>
      </c>
      <c r="K32" s="274" t="s">
        <v>135</v>
      </c>
      <c r="L32" s="139">
        <v>27.75</v>
      </c>
      <c r="M32" s="123"/>
      <c r="N32" s="270" t="s">
        <v>136</v>
      </c>
      <c r="O32" s="267" t="s">
        <v>135</v>
      </c>
      <c r="P32" s="123"/>
    </row>
    <row r="33" spans="1:16" ht="15.6" x14ac:dyDescent="0.25">
      <c r="A33" s="215">
        <v>1998</v>
      </c>
      <c r="B33" s="263">
        <v>1.21</v>
      </c>
      <c r="C33" s="266">
        <v>27.75</v>
      </c>
      <c r="D33" s="275"/>
      <c r="E33" s="272">
        <v>18.399999999999999</v>
      </c>
      <c r="F33" s="274"/>
      <c r="G33" s="265">
        <v>1.32</v>
      </c>
      <c r="H33" s="272">
        <v>28.5</v>
      </c>
      <c r="I33" s="123"/>
      <c r="J33" s="272">
        <v>24.4</v>
      </c>
      <c r="K33" s="241"/>
      <c r="L33" s="139">
        <v>27.75</v>
      </c>
      <c r="M33" s="123"/>
      <c r="N33" s="270" t="s">
        <v>136</v>
      </c>
      <c r="O33" s="267"/>
      <c r="P33" s="123"/>
    </row>
    <row r="34" spans="1:16" ht="15.6" x14ac:dyDescent="0.25">
      <c r="A34" s="215">
        <v>1999</v>
      </c>
      <c r="B34" s="263">
        <v>1.31</v>
      </c>
      <c r="C34" s="266">
        <v>27.75</v>
      </c>
      <c r="D34" s="275"/>
      <c r="E34" s="272">
        <v>18.399999999999999</v>
      </c>
      <c r="F34" s="274"/>
      <c r="G34" s="265">
        <v>1.3</v>
      </c>
      <c r="H34" s="272">
        <v>28.5</v>
      </c>
      <c r="I34" s="123"/>
      <c r="J34" s="272">
        <v>24.4</v>
      </c>
      <c r="K34" s="241"/>
      <c r="L34" s="139">
        <v>27.75</v>
      </c>
      <c r="M34" s="123"/>
      <c r="N34" s="270" t="s">
        <v>136</v>
      </c>
      <c r="O34" s="267"/>
      <c r="P34" s="123"/>
    </row>
    <row r="35" spans="1:16" ht="15.6" x14ac:dyDescent="0.25">
      <c r="A35" s="215">
        <v>2000</v>
      </c>
      <c r="B35" s="263">
        <v>1.6</v>
      </c>
      <c r="C35" s="266">
        <v>27.75</v>
      </c>
      <c r="D35" s="275"/>
      <c r="E35" s="272">
        <v>18.399999999999999</v>
      </c>
      <c r="F35" s="274"/>
      <c r="G35" s="265">
        <v>1.63</v>
      </c>
      <c r="H35" s="272">
        <v>28.5</v>
      </c>
      <c r="I35" s="123"/>
      <c r="J35" s="272">
        <v>24.4</v>
      </c>
      <c r="K35" s="241"/>
      <c r="L35" s="139">
        <v>27.75</v>
      </c>
      <c r="M35" s="123"/>
      <c r="N35" s="270" t="s">
        <v>136</v>
      </c>
      <c r="O35" s="267"/>
      <c r="P35" s="123"/>
    </row>
    <row r="36" spans="1:16" ht="15.6" x14ac:dyDescent="0.25">
      <c r="A36" s="215">
        <v>2001</v>
      </c>
      <c r="B36" s="263">
        <v>1.52</v>
      </c>
      <c r="C36" s="266">
        <v>27.75</v>
      </c>
      <c r="D36" s="275"/>
      <c r="E36" s="272">
        <v>18.399999999999999</v>
      </c>
      <c r="F36" s="274"/>
      <c r="G36" s="265">
        <v>1.49</v>
      </c>
      <c r="H36" s="272">
        <v>28.5</v>
      </c>
      <c r="I36" s="123"/>
      <c r="J36" s="272">
        <v>24.4</v>
      </c>
      <c r="K36" s="241"/>
      <c r="L36" s="139">
        <v>27.75</v>
      </c>
      <c r="M36" s="123"/>
      <c r="N36" s="270" t="s">
        <v>138</v>
      </c>
      <c r="O36" s="267" t="s">
        <v>130</v>
      </c>
      <c r="P36" s="123"/>
    </row>
    <row r="37" spans="1:16" ht="15.6" x14ac:dyDescent="0.25">
      <c r="A37" s="215">
        <v>2002</v>
      </c>
      <c r="B37" s="263">
        <v>1.41</v>
      </c>
      <c r="C37" s="266">
        <v>27.75</v>
      </c>
      <c r="D37" s="275"/>
      <c r="E37" s="272">
        <v>18.399999999999999</v>
      </c>
      <c r="F37" s="274"/>
      <c r="G37" s="265">
        <v>1.38</v>
      </c>
      <c r="H37" s="272">
        <v>28.5</v>
      </c>
      <c r="I37" s="123"/>
      <c r="J37" s="272">
        <v>24.4</v>
      </c>
      <c r="K37" s="241"/>
      <c r="L37" s="139">
        <v>27.75</v>
      </c>
      <c r="M37" s="123"/>
      <c r="N37" s="270" t="s">
        <v>138</v>
      </c>
      <c r="O37" s="131"/>
      <c r="P37" s="123"/>
    </row>
    <row r="38" spans="1:16" ht="15.6" x14ac:dyDescent="0.25">
      <c r="A38" s="215">
        <v>2003</v>
      </c>
      <c r="B38" s="263">
        <v>1.61</v>
      </c>
      <c r="C38" s="266">
        <v>27.75</v>
      </c>
      <c r="D38" s="275"/>
      <c r="E38" s="272">
        <v>18.399999999999999</v>
      </c>
      <c r="F38" s="274"/>
      <c r="G38" s="265">
        <v>1.57</v>
      </c>
      <c r="H38" s="272">
        <v>28.5</v>
      </c>
      <c r="I38" s="123"/>
      <c r="J38" s="272">
        <v>24.4</v>
      </c>
      <c r="K38" s="241"/>
      <c r="L38" s="139">
        <v>27.75</v>
      </c>
      <c r="M38" s="123"/>
      <c r="N38" s="270" t="s">
        <v>139</v>
      </c>
      <c r="O38" s="267" t="s">
        <v>130</v>
      </c>
      <c r="P38" s="123"/>
    </row>
    <row r="39" spans="1:16" ht="15.6" x14ac:dyDescent="0.25">
      <c r="A39" s="215">
        <v>2004</v>
      </c>
      <c r="B39" s="263">
        <v>1.88</v>
      </c>
      <c r="C39" s="266">
        <v>27.75</v>
      </c>
      <c r="D39" s="275"/>
      <c r="E39" s="272">
        <v>18.399999999999999</v>
      </c>
      <c r="F39" s="274"/>
      <c r="G39" s="265">
        <v>1.9</v>
      </c>
      <c r="H39" s="272">
        <v>28.5</v>
      </c>
      <c r="I39" s="123"/>
      <c r="J39" s="272">
        <v>24.4</v>
      </c>
      <c r="K39" s="241"/>
      <c r="L39" s="139">
        <v>27.75</v>
      </c>
      <c r="M39" s="123"/>
      <c r="N39" s="270" t="s">
        <v>139</v>
      </c>
      <c r="O39" s="267"/>
      <c r="P39" s="123"/>
    </row>
    <row r="40" spans="1:16" x14ac:dyDescent="0.25">
      <c r="A40" s="215">
        <v>2005</v>
      </c>
      <c r="B40" s="263">
        <v>2.2799999999999998</v>
      </c>
      <c r="C40" s="266">
        <v>27.75</v>
      </c>
      <c r="D40" s="275"/>
      <c r="E40" s="272">
        <v>18.399999999999999</v>
      </c>
      <c r="F40" s="274"/>
      <c r="G40" s="265">
        <v>2.4900000000000002</v>
      </c>
      <c r="H40" s="272">
        <v>28.5</v>
      </c>
      <c r="I40" s="123"/>
      <c r="J40" s="272">
        <v>24.4</v>
      </c>
      <c r="K40" s="241"/>
      <c r="L40" s="139">
        <v>23.7</v>
      </c>
      <c r="M40" s="269" t="s">
        <v>140</v>
      </c>
      <c r="N40" s="272">
        <v>18.399999999999999</v>
      </c>
      <c r="O40" s="267" t="s">
        <v>130</v>
      </c>
      <c r="P40" s="123"/>
    </row>
    <row r="41" spans="1:16" x14ac:dyDescent="0.25">
      <c r="A41" s="215">
        <v>2006</v>
      </c>
      <c r="B41" s="263">
        <v>2.56</v>
      </c>
      <c r="C41" s="266">
        <v>27.75</v>
      </c>
      <c r="D41" s="275"/>
      <c r="E41" s="272">
        <v>18.399999999999999</v>
      </c>
      <c r="F41" s="274"/>
      <c r="G41" s="265">
        <v>2.8</v>
      </c>
      <c r="H41" s="272">
        <v>28.5</v>
      </c>
      <c r="I41" s="123"/>
      <c r="J41" s="272">
        <v>24.4</v>
      </c>
      <c r="K41" s="241"/>
      <c r="L41" s="139">
        <v>23.7</v>
      </c>
      <c r="M41" s="123"/>
      <c r="N41" s="272">
        <v>18.399999999999999</v>
      </c>
      <c r="O41" s="267"/>
      <c r="P41" s="123"/>
    </row>
    <row r="42" spans="1:16" x14ac:dyDescent="0.25">
      <c r="A42" s="215">
        <v>2007</v>
      </c>
      <c r="B42" s="263">
        <v>2.83</v>
      </c>
      <c r="C42" s="266">
        <v>27.75</v>
      </c>
      <c r="D42" s="275"/>
      <c r="E42" s="272">
        <v>18.399999999999999</v>
      </c>
      <c r="F42" s="274"/>
      <c r="G42" s="265">
        <v>3.02</v>
      </c>
      <c r="H42" s="272">
        <v>28.5</v>
      </c>
      <c r="I42" s="123"/>
      <c r="J42" s="272">
        <v>24.4</v>
      </c>
      <c r="K42" s="241"/>
      <c r="L42" s="139">
        <v>23.7</v>
      </c>
      <c r="M42" s="123"/>
      <c r="N42" s="272">
        <v>18.399999999999999</v>
      </c>
      <c r="O42" s="267"/>
      <c r="P42" s="123"/>
    </row>
    <row r="43" spans="1:16" x14ac:dyDescent="0.25">
      <c r="A43" s="215">
        <v>2008</v>
      </c>
      <c r="B43" s="263">
        <v>3.27</v>
      </c>
      <c r="C43" s="266">
        <v>27.75</v>
      </c>
      <c r="D43" s="275"/>
      <c r="E43" s="272">
        <v>18.399999999999999</v>
      </c>
      <c r="F43" s="274" t="s">
        <v>141</v>
      </c>
      <c r="G43" s="265">
        <v>3.89</v>
      </c>
      <c r="H43" s="272">
        <v>28.5</v>
      </c>
      <c r="I43" s="123"/>
      <c r="J43" s="272">
        <v>24.4</v>
      </c>
      <c r="K43" s="241"/>
      <c r="L43" s="139">
        <v>23.7</v>
      </c>
      <c r="M43" s="123"/>
      <c r="N43" s="272">
        <v>18.399999999999999</v>
      </c>
      <c r="O43" s="267"/>
      <c r="P43" s="123"/>
    </row>
    <row r="44" spans="1:16" x14ac:dyDescent="0.25">
      <c r="A44" s="215">
        <v>2009</v>
      </c>
      <c r="B44" s="263">
        <v>2.37</v>
      </c>
      <c r="C44" s="266">
        <v>27.75</v>
      </c>
      <c r="D44" s="275"/>
      <c r="E44" s="272">
        <v>18.399999999999999</v>
      </c>
      <c r="F44" s="274"/>
      <c r="G44" s="265">
        <v>2.5499999999999998</v>
      </c>
      <c r="H44" s="272">
        <v>28.5</v>
      </c>
      <c r="I44" s="123"/>
      <c r="J44" s="272">
        <v>24.4</v>
      </c>
      <c r="K44" s="241"/>
      <c r="L44" s="139">
        <v>27.75</v>
      </c>
      <c r="M44" s="123" t="s">
        <v>127</v>
      </c>
      <c r="N44" s="272">
        <v>18.399999999999999</v>
      </c>
      <c r="O44" s="267"/>
      <c r="P44" s="123"/>
    </row>
    <row r="45" spans="1:16" x14ac:dyDescent="0.25">
      <c r="A45" s="215">
        <v>2010</v>
      </c>
      <c r="B45" s="265">
        <v>2.8475000000000001</v>
      </c>
      <c r="C45" s="266">
        <v>27.75</v>
      </c>
      <c r="D45" s="275"/>
      <c r="E45" s="272">
        <v>18.399999999999999</v>
      </c>
      <c r="F45" s="274"/>
      <c r="G45" s="265" t="s">
        <v>142</v>
      </c>
      <c r="H45" s="272">
        <v>28.5</v>
      </c>
      <c r="I45" s="123"/>
      <c r="J45" s="272">
        <v>24.4</v>
      </c>
      <c r="K45" s="241"/>
      <c r="L45" s="139">
        <v>27.75</v>
      </c>
      <c r="M45" s="123"/>
      <c r="N45" s="272">
        <v>18.399999999999999</v>
      </c>
      <c r="O45" s="267"/>
      <c r="P45" s="123"/>
    </row>
    <row r="46" spans="1:16" ht="15.6" x14ac:dyDescent="0.25">
      <c r="A46" s="215">
        <v>2011</v>
      </c>
      <c r="B46" s="265" t="s">
        <v>143</v>
      </c>
      <c r="C46" s="266">
        <v>27.75</v>
      </c>
      <c r="D46" s="275"/>
      <c r="E46" s="272">
        <v>18.399999999999999</v>
      </c>
      <c r="F46" s="274"/>
      <c r="G46" s="265" t="s">
        <v>143</v>
      </c>
      <c r="H46" s="272">
        <v>28.5</v>
      </c>
      <c r="I46" s="123"/>
      <c r="J46" s="272">
        <v>24.4</v>
      </c>
      <c r="K46" s="241"/>
      <c r="L46" s="139">
        <v>27.75</v>
      </c>
      <c r="M46" s="123"/>
      <c r="N46" s="272">
        <v>18.399999999999999</v>
      </c>
      <c r="O46" s="267"/>
      <c r="P46" s="123"/>
    </row>
    <row r="47" spans="1:16" x14ac:dyDescent="0.25">
      <c r="A47" s="215">
        <v>2012</v>
      </c>
      <c r="B47" s="265">
        <v>3.5653532934131738</v>
      </c>
      <c r="C47" s="266">
        <v>27.75</v>
      </c>
      <c r="D47" s="275"/>
      <c r="E47" s="272">
        <v>18.399999999999999</v>
      </c>
      <c r="F47" s="274"/>
      <c r="G47" s="265">
        <v>3.6737780821917809</v>
      </c>
      <c r="H47" s="272">
        <v>28.5</v>
      </c>
      <c r="I47" s="123"/>
      <c r="J47" s="272">
        <v>24.4</v>
      </c>
      <c r="K47" s="241"/>
      <c r="L47" s="139">
        <v>27.75</v>
      </c>
      <c r="M47" s="123"/>
      <c r="N47" s="272">
        <v>18.399999999999999</v>
      </c>
      <c r="O47" s="267"/>
      <c r="P47" s="123"/>
    </row>
    <row r="48" spans="1:16" x14ac:dyDescent="0.25">
      <c r="A48" s="215">
        <v>2013</v>
      </c>
      <c r="B48" s="265">
        <v>3.3917479452054797</v>
      </c>
      <c r="C48" s="266">
        <v>27.75</v>
      </c>
      <c r="D48" s="275"/>
      <c r="E48" s="272">
        <v>18.399999999999999</v>
      </c>
      <c r="F48" s="274"/>
      <c r="G48" s="265">
        <v>3.8608109589041093</v>
      </c>
      <c r="H48" s="272">
        <v>28.5</v>
      </c>
      <c r="I48" s="123"/>
      <c r="J48" s="272">
        <v>24.4</v>
      </c>
      <c r="K48" s="241"/>
      <c r="L48" s="139">
        <v>27.75</v>
      </c>
      <c r="M48" s="123"/>
      <c r="N48" s="272">
        <v>18.399999999999999</v>
      </c>
      <c r="O48" s="267"/>
      <c r="P48" s="123"/>
    </row>
    <row r="49" spans="1:16" x14ac:dyDescent="0.25">
      <c r="A49" s="215">
        <v>2014</v>
      </c>
      <c r="B49" s="265">
        <v>3.2790428331390831</v>
      </c>
      <c r="C49" s="266">
        <v>27.75</v>
      </c>
      <c r="D49" s="275"/>
      <c r="E49" s="272">
        <v>18.399999999999999</v>
      </c>
      <c r="F49" s="274"/>
      <c r="G49" s="265">
        <v>3.8746603362147116</v>
      </c>
      <c r="H49" s="272">
        <v>28.5</v>
      </c>
      <c r="I49" s="123"/>
      <c r="J49" s="272">
        <v>24.4</v>
      </c>
      <c r="K49" s="241"/>
      <c r="L49" s="139">
        <v>27.75</v>
      </c>
      <c r="M49" s="123"/>
      <c r="N49" s="272">
        <v>18.399999999999999</v>
      </c>
      <c r="O49" s="267"/>
      <c r="P49" s="123"/>
    </row>
    <row r="50" spans="1:16" x14ac:dyDescent="0.25">
      <c r="A50" s="215">
        <v>2015</v>
      </c>
      <c r="B50" s="265">
        <v>2.4126013513513485</v>
      </c>
      <c r="C50" s="266">
        <v>27.75</v>
      </c>
      <c r="D50" s="275"/>
      <c r="E50" s="272">
        <v>18.399999999999999</v>
      </c>
      <c r="F50" s="274"/>
      <c r="G50" s="265">
        <v>2.6216621621621616</v>
      </c>
      <c r="H50" s="272">
        <v>28.5</v>
      </c>
      <c r="I50" s="123"/>
      <c r="J50" s="272">
        <v>24.4</v>
      </c>
      <c r="K50" s="241"/>
      <c r="L50" s="139">
        <v>27.75</v>
      </c>
      <c r="M50" s="123"/>
      <c r="N50" s="272">
        <v>18.399999999999999</v>
      </c>
      <c r="O50" s="267"/>
      <c r="P50" s="123"/>
    </row>
    <row r="51" spans="1:16" x14ac:dyDescent="0.25">
      <c r="A51" s="215">
        <v>2016</v>
      </c>
      <c r="B51" s="265">
        <v>2.1630498338870447</v>
      </c>
      <c r="C51" s="266">
        <v>27.75</v>
      </c>
      <c r="D51" s="275"/>
      <c r="E51" s="272">
        <v>18.399999999999999</v>
      </c>
      <c r="F51" s="274"/>
      <c r="G51" s="265">
        <v>2.2236511627906976</v>
      </c>
      <c r="H51" s="272">
        <v>28.5</v>
      </c>
      <c r="I51" s="123"/>
      <c r="J51" s="272">
        <v>24.4</v>
      </c>
      <c r="K51" s="241"/>
      <c r="L51" s="139">
        <v>27.75</v>
      </c>
      <c r="M51" s="123"/>
      <c r="N51" s="272">
        <v>18.399999999999999</v>
      </c>
      <c r="O51" s="267"/>
      <c r="P51" s="123"/>
    </row>
    <row r="52" spans="1:16" x14ac:dyDescent="0.25">
      <c r="A52" s="215">
        <v>2017</v>
      </c>
      <c r="B52" s="265">
        <v>2.4385861486486484</v>
      </c>
      <c r="C52" s="266">
        <v>32.25</v>
      </c>
      <c r="D52" s="275" t="s">
        <v>127</v>
      </c>
      <c r="E52" s="272">
        <v>18.399999999999999</v>
      </c>
      <c r="F52" s="274"/>
      <c r="G52" s="265">
        <v>2.6580844594594604</v>
      </c>
      <c r="H52" s="272">
        <v>30</v>
      </c>
      <c r="I52" s="123" t="s">
        <v>127</v>
      </c>
      <c r="J52" s="272">
        <v>24.4</v>
      </c>
      <c r="K52" s="241"/>
      <c r="L52" s="139">
        <v>32.25</v>
      </c>
      <c r="M52" s="123" t="s">
        <v>127</v>
      </c>
      <c r="N52" s="272">
        <v>18.399999999999999</v>
      </c>
      <c r="O52" s="267"/>
      <c r="P52" s="123"/>
    </row>
    <row r="53" spans="1:16" x14ac:dyDescent="0.25">
      <c r="A53" s="345">
        <v>2018</v>
      </c>
      <c r="B53" s="346">
        <v>2.7956799999999995</v>
      </c>
      <c r="C53" s="266">
        <v>32.25</v>
      </c>
      <c r="D53" s="273"/>
      <c r="E53" s="272">
        <v>18.399999999999999</v>
      </c>
      <c r="F53" s="274"/>
      <c r="G53" s="346">
        <v>3.141976666666666</v>
      </c>
      <c r="H53" s="272">
        <v>30</v>
      </c>
      <c r="I53" s="273"/>
      <c r="J53" s="272">
        <v>24.4</v>
      </c>
      <c r="K53" s="241"/>
      <c r="L53" s="139">
        <v>32.25</v>
      </c>
      <c r="M53" s="273"/>
      <c r="N53" s="272">
        <v>18.399999999999999</v>
      </c>
      <c r="O53" s="267"/>
      <c r="P53" s="123"/>
    </row>
    <row r="54" spans="1:16" x14ac:dyDescent="0.25">
      <c r="A54" s="264">
        <v>2019</v>
      </c>
      <c r="B54" s="411">
        <v>2.65</v>
      </c>
      <c r="C54" s="266">
        <v>32.75</v>
      </c>
      <c r="D54" s="275" t="s">
        <v>127</v>
      </c>
      <c r="E54" s="272">
        <v>18.399999999999999</v>
      </c>
      <c r="F54" s="274"/>
      <c r="G54" s="411" t="s">
        <v>209</v>
      </c>
      <c r="H54" s="272">
        <v>30.2</v>
      </c>
      <c r="I54" s="123" t="s">
        <v>127</v>
      </c>
      <c r="J54" s="272">
        <v>24.4</v>
      </c>
      <c r="K54" s="267"/>
      <c r="L54" s="139">
        <v>32.75</v>
      </c>
      <c r="M54" s="123" t="s">
        <v>127</v>
      </c>
      <c r="N54" s="272">
        <v>18.399999999999999</v>
      </c>
      <c r="O54" s="267"/>
      <c r="P54" s="123"/>
    </row>
    <row r="55" spans="1:16" x14ac:dyDescent="0.25">
      <c r="A55" s="264">
        <v>2020</v>
      </c>
      <c r="B55" s="411">
        <v>2.2050000000000001</v>
      </c>
      <c r="C55" s="266">
        <v>32.75</v>
      </c>
      <c r="D55" s="275"/>
      <c r="E55" s="272">
        <v>18.399999999999999</v>
      </c>
      <c r="F55" s="274"/>
      <c r="G55" s="411" t="s">
        <v>209</v>
      </c>
      <c r="H55" s="272">
        <v>30.2</v>
      </c>
      <c r="I55" s="123"/>
      <c r="J55" s="272">
        <v>24.4</v>
      </c>
      <c r="K55" s="267"/>
      <c r="L55" s="266">
        <v>32.75</v>
      </c>
      <c r="M55" s="123"/>
      <c r="N55" s="272">
        <v>18.399999999999999</v>
      </c>
      <c r="O55" s="267"/>
      <c r="P55" s="123"/>
    </row>
    <row r="56" spans="1:16" x14ac:dyDescent="0.25">
      <c r="A56" s="264">
        <v>2021</v>
      </c>
      <c r="B56" s="411">
        <v>3</v>
      </c>
      <c r="C56" s="266">
        <v>33.25</v>
      </c>
      <c r="D56" s="275"/>
      <c r="E56" s="272">
        <v>18.399999999999999</v>
      </c>
      <c r="F56" s="271"/>
      <c r="G56" s="448">
        <v>3.26</v>
      </c>
      <c r="H56" s="272">
        <v>30.3</v>
      </c>
      <c r="I56" s="123" t="s">
        <v>127</v>
      </c>
      <c r="J56" s="272">
        <v>24.4</v>
      </c>
      <c r="K56" s="267"/>
      <c r="L56" s="266">
        <v>33.25</v>
      </c>
      <c r="M56" s="123"/>
      <c r="N56" s="272">
        <v>18.399999999999999</v>
      </c>
      <c r="O56" s="267"/>
      <c r="P56" s="123"/>
    </row>
    <row r="57" spans="1:16" x14ac:dyDescent="0.25">
      <c r="A57" s="347">
        <v>2022</v>
      </c>
      <c r="B57" s="380">
        <v>3.99</v>
      </c>
      <c r="C57" s="449">
        <f>33+0.75</f>
        <v>33.75</v>
      </c>
      <c r="D57" s="348" t="s">
        <v>127</v>
      </c>
      <c r="E57" s="289">
        <v>18.399999999999999</v>
      </c>
      <c r="F57" s="450"/>
      <c r="G57" s="380">
        <v>4.96</v>
      </c>
      <c r="H57" s="289">
        <f>29.75+0.75</f>
        <v>30.5</v>
      </c>
      <c r="I57" s="349" t="s">
        <v>127</v>
      </c>
      <c r="J57" s="289">
        <v>24.4</v>
      </c>
      <c r="K57" s="379"/>
      <c r="L57" s="288">
        <v>33.25</v>
      </c>
      <c r="M57" s="349"/>
      <c r="N57" s="289">
        <v>18.399999999999999</v>
      </c>
      <c r="O57" s="379"/>
      <c r="P57" s="123"/>
    </row>
    <row r="58" spans="1:16" ht="3.75" customHeight="1" x14ac:dyDescent="0.25">
      <c r="A58" s="264"/>
      <c r="B58" s="276"/>
      <c r="C58" s="266"/>
      <c r="D58" s="275"/>
      <c r="E58" s="272"/>
      <c r="F58" s="274"/>
      <c r="G58" s="268"/>
      <c r="H58" s="264"/>
      <c r="I58" s="123"/>
      <c r="J58" s="272"/>
      <c r="K58" s="241"/>
      <c r="L58" s="123"/>
      <c r="M58" s="123"/>
      <c r="N58" s="270"/>
      <c r="O58" s="241"/>
      <c r="P58" s="123"/>
    </row>
    <row r="59" spans="1:16" s="211" customFormat="1" ht="23.25" customHeight="1" x14ac:dyDescent="0.2">
      <c r="A59" s="277">
        <v>1</v>
      </c>
      <c r="B59" s="497" t="s">
        <v>144</v>
      </c>
      <c r="C59" s="497"/>
      <c r="D59" s="497"/>
      <c r="E59" s="497"/>
      <c r="F59" s="497"/>
      <c r="G59" s="497"/>
      <c r="H59" s="497"/>
      <c r="I59" s="497"/>
      <c r="J59" s="497"/>
      <c r="K59" s="497"/>
      <c r="L59" s="497"/>
      <c r="M59" s="497"/>
      <c r="N59" s="497"/>
      <c r="O59" s="497"/>
      <c r="P59" s="497"/>
    </row>
    <row r="60" spans="1:16" s="211" customFormat="1" ht="24" customHeight="1" x14ac:dyDescent="0.2">
      <c r="A60" s="277">
        <v>2</v>
      </c>
      <c r="B60" s="530" t="s">
        <v>145</v>
      </c>
      <c r="C60" s="531"/>
      <c r="D60" s="531"/>
      <c r="E60" s="531"/>
      <c r="F60" s="531"/>
      <c r="G60" s="531"/>
      <c r="H60" s="531"/>
      <c r="I60" s="531"/>
      <c r="J60" s="531"/>
      <c r="K60" s="531"/>
      <c r="L60" s="531"/>
      <c r="M60" s="531"/>
      <c r="N60" s="531"/>
      <c r="O60" s="531"/>
      <c r="P60" s="531"/>
    </row>
    <row r="61" spans="1:16" s="211" customFormat="1" ht="12.6" customHeight="1" x14ac:dyDescent="0.2">
      <c r="A61" s="277">
        <v>3</v>
      </c>
      <c r="B61" s="152" t="s">
        <v>146</v>
      </c>
      <c r="C61" s="152"/>
      <c r="D61" s="152"/>
      <c r="E61" s="152"/>
      <c r="F61" s="152"/>
      <c r="G61" s="152"/>
      <c r="H61" s="152"/>
      <c r="I61" s="152"/>
      <c r="J61" s="152"/>
      <c r="K61" s="152"/>
      <c r="L61" s="152"/>
      <c r="M61" s="152"/>
      <c r="N61" s="152"/>
      <c r="O61" s="152"/>
      <c r="P61" s="152"/>
    </row>
    <row r="62" spans="1:16" s="211" customFormat="1" ht="25.2" customHeight="1" x14ac:dyDescent="0.2">
      <c r="A62" s="277">
        <v>4</v>
      </c>
      <c r="B62" s="532" t="s">
        <v>335</v>
      </c>
      <c r="C62" s="532"/>
      <c r="D62" s="532"/>
      <c r="E62" s="532"/>
      <c r="F62" s="532"/>
      <c r="G62" s="532"/>
      <c r="H62" s="532"/>
      <c r="I62" s="532"/>
      <c r="J62" s="532"/>
      <c r="K62" s="532"/>
      <c r="L62" s="532"/>
      <c r="M62" s="532"/>
      <c r="N62" s="532"/>
      <c r="O62" s="532"/>
      <c r="P62" s="152"/>
    </row>
    <row r="63" spans="1:16" s="211" customFormat="1" ht="24" customHeight="1" x14ac:dyDescent="0.2">
      <c r="A63" s="277"/>
      <c r="B63" s="532"/>
      <c r="C63" s="532"/>
      <c r="D63" s="532"/>
      <c r="E63" s="532"/>
      <c r="F63" s="532"/>
      <c r="G63" s="532"/>
      <c r="H63" s="532"/>
      <c r="I63" s="532"/>
      <c r="J63" s="532"/>
      <c r="K63" s="532"/>
      <c r="L63" s="532"/>
      <c r="M63" s="532"/>
      <c r="N63" s="532"/>
      <c r="O63" s="532"/>
      <c r="P63" s="152"/>
    </row>
    <row r="64" spans="1:16" s="211" customFormat="1" ht="1.5" customHeight="1" x14ac:dyDescent="0.2">
      <c r="A64" s="277"/>
      <c r="B64" s="152"/>
      <c r="C64" s="152"/>
      <c r="D64" s="152"/>
      <c r="E64" s="152"/>
      <c r="F64" s="152"/>
      <c r="G64" s="152"/>
      <c r="H64" s="152"/>
      <c r="I64" s="152"/>
      <c r="J64" s="152"/>
      <c r="K64" s="152"/>
      <c r="L64" s="152"/>
      <c r="M64" s="152"/>
      <c r="N64" s="152"/>
      <c r="O64" s="152"/>
      <c r="P64" s="152"/>
    </row>
    <row r="65" spans="1:16" s="211" customFormat="1" ht="53.25" customHeight="1" x14ac:dyDescent="0.2">
      <c r="A65" s="495" t="s">
        <v>289</v>
      </c>
      <c r="B65" s="525"/>
      <c r="C65" s="525"/>
      <c r="D65" s="525"/>
      <c r="E65" s="525"/>
      <c r="F65" s="525"/>
      <c r="G65" s="525"/>
      <c r="H65" s="525"/>
      <c r="I65" s="525"/>
      <c r="J65" s="525"/>
      <c r="K65" s="525"/>
      <c r="L65" s="525"/>
      <c r="M65" s="525"/>
      <c r="N65" s="525"/>
      <c r="O65" s="525"/>
      <c r="P65" s="497"/>
    </row>
    <row r="66" spans="1:16" s="211" customFormat="1" ht="1.5" customHeight="1" x14ac:dyDescent="0.2">
      <c r="A66" s="151"/>
      <c r="B66" s="151"/>
      <c r="C66" s="278"/>
      <c r="D66" s="151"/>
      <c r="E66" s="278"/>
      <c r="F66" s="151"/>
      <c r="G66" s="278"/>
      <c r="H66" s="278"/>
      <c r="I66" s="151"/>
      <c r="J66" s="278"/>
      <c r="K66" s="151"/>
      <c r="L66" s="278"/>
      <c r="M66" s="152"/>
      <c r="N66" s="278"/>
      <c r="O66" s="151"/>
      <c r="P66" s="152"/>
    </row>
    <row r="67" spans="1:16" s="211" customFormat="1" ht="84.75" customHeight="1" x14ac:dyDescent="0.2">
      <c r="A67" s="495" t="s">
        <v>336</v>
      </c>
      <c r="B67" s="525"/>
      <c r="C67" s="525"/>
      <c r="D67" s="525"/>
      <c r="E67" s="525"/>
      <c r="F67" s="525"/>
      <c r="G67" s="525"/>
      <c r="H67" s="525"/>
      <c r="I67" s="525"/>
      <c r="J67" s="525"/>
      <c r="K67" s="525"/>
      <c r="L67" s="525"/>
      <c r="M67" s="525"/>
      <c r="N67" s="525"/>
      <c r="O67" s="525"/>
      <c r="P67" s="497"/>
    </row>
    <row r="72" spans="1:16" x14ac:dyDescent="0.25">
      <c r="G72" s="119" t="s">
        <v>141</v>
      </c>
    </row>
  </sheetData>
  <mergeCells count="9">
    <mergeCell ref="A67:P67"/>
    <mergeCell ref="A1:O1"/>
    <mergeCell ref="B59:P59"/>
    <mergeCell ref="B60:P60"/>
    <mergeCell ref="B62:O63"/>
    <mergeCell ref="A65:P65"/>
    <mergeCell ref="G2:K2"/>
    <mergeCell ref="L2:O2"/>
    <mergeCell ref="B2:F2"/>
  </mergeCells>
  <pageMargins left="0.7" right="0.7" top="0.75" bottom="0.75" header="0.3" footer="0.3"/>
  <pageSetup orientation="portrait" r:id="rId1"/>
  <ignoredErrors>
    <ignoredError sqref="N14:N3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35"/>
  <sheetViews>
    <sheetView zoomScaleNormal="100" workbookViewId="0">
      <selection sqref="A1:H2"/>
    </sheetView>
  </sheetViews>
  <sheetFormatPr defaultRowHeight="14.4" x14ac:dyDescent="0.3"/>
  <cols>
    <col min="2" max="4" width="10.109375" customWidth="1"/>
    <col min="5" max="5" width="1.33203125" customWidth="1"/>
    <col min="6" max="8" width="10.109375" customWidth="1"/>
    <col min="9" max="9" width="14.5546875" customWidth="1"/>
    <col min="10" max="10" width="11" customWidth="1"/>
  </cols>
  <sheetData>
    <row r="1" spans="1:16" ht="21" customHeight="1" x14ac:dyDescent="0.3">
      <c r="A1" s="498" t="s">
        <v>280</v>
      </c>
      <c r="B1" s="498"/>
      <c r="C1" s="498"/>
      <c r="D1" s="498"/>
      <c r="E1" s="498"/>
      <c r="F1" s="498"/>
      <c r="G1" s="498"/>
      <c r="H1" s="498"/>
      <c r="I1" s="229"/>
      <c r="J1" s="229"/>
      <c r="K1" s="229"/>
      <c r="L1" s="229"/>
      <c r="M1" s="229"/>
      <c r="N1" s="229"/>
      <c r="O1" s="229"/>
      <c r="P1" s="229"/>
    </row>
    <row r="2" spans="1:16" ht="21" customHeight="1" x14ac:dyDescent="0.3">
      <c r="A2" s="506"/>
      <c r="B2" s="506"/>
      <c r="C2" s="506"/>
      <c r="D2" s="506"/>
      <c r="E2" s="506"/>
      <c r="F2" s="506"/>
      <c r="G2" s="506"/>
      <c r="H2" s="506"/>
      <c r="I2" s="229"/>
      <c r="J2" s="229"/>
      <c r="K2" s="229"/>
      <c r="L2" s="229"/>
      <c r="M2" s="229"/>
      <c r="N2" s="229"/>
      <c r="O2" s="229"/>
      <c r="P2" s="229"/>
    </row>
    <row r="3" spans="1:16" x14ac:dyDescent="0.3">
      <c r="A3" s="297"/>
      <c r="B3" s="310" t="s">
        <v>175</v>
      </c>
      <c r="C3" s="312" t="s">
        <v>176</v>
      </c>
      <c r="D3" s="311" t="s">
        <v>177</v>
      </c>
      <c r="E3" s="297"/>
      <c r="F3" s="310" t="s">
        <v>172</v>
      </c>
      <c r="G3" s="312" t="s">
        <v>173</v>
      </c>
      <c r="H3" s="311" t="s">
        <v>174</v>
      </c>
    </row>
    <row r="4" spans="1:16" x14ac:dyDescent="0.3">
      <c r="A4" s="300">
        <v>2014</v>
      </c>
      <c r="B4" s="305"/>
      <c r="C4" s="307"/>
      <c r="D4" s="302"/>
      <c r="E4" s="298"/>
      <c r="F4" s="305">
        <v>1.9253333333333329</v>
      </c>
      <c r="G4" s="307">
        <v>2.0649999999999995</v>
      </c>
      <c r="H4" s="302">
        <v>2.0819999999999999</v>
      </c>
    </row>
    <row r="5" spans="1:16" x14ac:dyDescent="0.3">
      <c r="A5" s="301">
        <v>2015</v>
      </c>
      <c r="B5" s="306">
        <v>2.0150000000000001</v>
      </c>
      <c r="C5" s="308">
        <v>1.9212500000000001</v>
      </c>
      <c r="D5" s="303">
        <v>1.7684000000000002</v>
      </c>
      <c r="E5" s="299"/>
      <c r="F5" s="306">
        <v>1.5525000000000002</v>
      </c>
      <c r="G5" s="308">
        <v>1.5078</v>
      </c>
      <c r="H5" s="303">
        <v>1.5572499999999998</v>
      </c>
    </row>
    <row r="6" spans="1:16" x14ac:dyDescent="0.3">
      <c r="A6" s="301">
        <v>2016</v>
      </c>
      <c r="B6" s="306">
        <v>1.5780000000000001</v>
      </c>
      <c r="C6" s="308">
        <v>1.6019999999999999</v>
      </c>
      <c r="D6" s="303">
        <v>1.6020000000000001</v>
      </c>
      <c r="E6" s="299"/>
      <c r="F6" s="306">
        <v>1.7850000000000001</v>
      </c>
      <c r="G6" s="308">
        <v>1.64225</v>
      </c>
      <c r="H6" s="303">
        <v>1.7682500000000001</v>
      </c>
    </row>
    <row r="7" spans="1:16" x14ac:dyDescent="0.3">
      <c r="A7" s="301">
        <v>2017</v>
      </c>
      <c r="B7" s="306">
        <v>2.1539999999999999</v>
      </c>
      <c r="C7" s="308">
        <v>2.3325</v>
      </c>
      <c r="D7" s="303">
        <v>2.2677499999999999</v>
      </c>
      <c r="E7" s="299"/>
      <c r="F7" s="306">
        <v>1.73</v>
      </c>
      <c r="G7" s="308">
        <v>1.8624999999999998</v>
      </c>
      <c r="H7" s="303">
        <v>1.93675</v>
      </c>
    </row>
    <row r="8" spans="1:16" x14ac:dyDescent="0.3">
      <c r="A8" s="301">
        <v>2018</v>
      </c>
      <c r="B8" s="306">
        <v>2.0520000000000005</v>
      </c>
      <c r="C8" s="308">
        <v>2.0222500000000001</v>
      </c>
      <c r="D8" s="303">
        <v>1.97275</v>
      </c>
      <c r="E8" s="299"/>
      <c r="F8" s="306">
        <f>AVERAGE(K140:K144)</f>
        <v>1.7908333333333335</v>
      </c>
      <c r="G8" s="308">
        <f>AVERAGE(K145:K148)</f>
        <v>1.8840416666666666</v>
      </c>
      <c r="H8" s="303">
        <f>AVERAGE(K149:K153)</f>
        <v>1.9497083333333332</v>
      </c>
    </row>
    <row r="9" spans="1:16" x14ac:dyDescent="0.3">
      <c r="A9" s="301">
        <v>2019</v>
      </c>
      <c r="B9" s="306">
        <f>AVERAGE(K154:K157)</f>
        <v>1.9839791666666664</v>
      </c>
      <c r="C9" s="308">
        <f>AVERAGE(K158:K161)</f>
        <v>1.9688645833333334</v>
      </c>
      <c r="D9" s="303">
        <f>AVERAGE(K162:K165)</f>
        <v>2.0116874999999999</v>
      </c>
      <c r="E9" s="299"/>
      <c r="F9" s="306">
        <v>1.427</v>
      </c>
      <c r="G9" s="308">
        <v>1.5629999999999999</v>
      </c>
      <c r="H9" s="303">
        <v>1.6659999999999999</v>
      </c>
    </row>
    <row r="10" spans="1:16" x14ac:dyDescent="0.3">
      <c r="A10" s="301">
        <v>2020</v>
      </c>
      <c r="B10" s="308">
        <v>1.6819999999999999</v>
      </c>
      <c r="C10" s="308">
        <v>1.67</v>
      </c>
      <c r="D10" s="308">
        <v>1.6459999999999999</v>
      </c>
      <c r="E10" s="308"/>
      <c r="F10" s="308">
        <f>(K215+K220+K221+K222)/4</f>
        <v>1.39</v>
      </c>
      <c r="G10" s="308">
        <v>1.4807999999999999</v>
      </c>
      <c r="H10" s="303">
        <v>1.5009999999999999</v>
      </c>
    </row>
    <row r="11" spans="1:16" x14ac:dyDescent="0.3">
      <c r="A11" s="301">
        <v>2021</v>
      </c>
      <c r="B11" s="308">
        <v>1.659</v>
      </c>
      <c r="C11" s="308">
        <v>1.843</v>
      </c>
      <c r="D11" s="308">
        <v>1.982</v>
      </c>
      <c r="E11" s="308"/>
      <c r="F11" s="308">
        <v>2.0990000000000002</v>
      </c>
      <c r="G11" s="308">
        <v>2.234</v>
      </c>
      <c r="H11" s="303">
        <v>2.25</v>
      </c>
    </row>
    <row r="12" spans="1:16" x14ac:dyDescent="0.3">
      <c r="A12" s="396">
        <v>2022</v>
      </c>
      <c r="B12" s="309">
        <v>2.3024</v>
      </c>
      <c r="C12" s="309">
        <v>2.4329999999999998</v>
      </c>
      <c r="D12" s="309">
        <v>2.4980000000000002</v>
      </c>
      <c r="E12" s="309"/>
      <c r="F12" s="309">
        <v>2.3159999999999998</v>
      </c>
      <c r="G12" s="309">
        <v>2.302</v>
      </c>
      <c r="H12" s="304">
        <v>2.3130000000000002</v>
      </c>
    </row>
    <row r="13" spans="1:16" x14ac:dyDescent="0.3">
      <c r="A13" s="301">
        <v>2023</v>
      </c>
      <c r="B13" s="308"/>
      <c r="C13" s="308"/>
      <c r="D13" s="308"/>
      <c r="E13" s="308"/>
      <c r="F13" s="308"/>
      <c r="G13" s="308"/>
      <c r="H13" s="308"/>
    </row>
    <row r="14" spans="1:16" ht="3.75" customHeight="1" x14ac:dyDescent="0.3"/>
    <row r="15" spans="1:16" ht="147.75" customHeight="1" x14ac:dyDescent="0.3">
      <c r="A15" s="509" t="s">
        <v>282</v>
      </c>
      <c r="B15" s="509"/>
      <c r="C15" s="509"/>
      <c r="D15" s="509"/>
      <c r="E15" s="509"/>
      <c r="F15" s="509"/>
      <c r="G15" s="509"/>
      <c r="H15" s="509"/>
    </row>
    <row r="31" spans="10:11" s="313" customFormat="1" x14ac:dyDescent="0.3">
      <c r="J31"/>
      <c r="K31"/>
    </row>
    <row r="32" spans="10:11" s="313" customFormat="1" x14ac:dyDescent="0.3">
      <c r="J32" s="322" t="s">
        <v>191</v>
      </c>
      <c r="K32" s="322" t="s">
        <v>192</v>
      </c>
    </row>
    <row r="33" spans="10:11" s="313" customFormat="1" x14ac:dyDescent="0.3">
      <c r="J33" s="322">
        <v>43185</v>
      </c>
      <c r="K33" s="313">
        <v>1.956</v>
      </c>
    </row>
    <row r="34" spans="10:11" s="313" customFormat="1" x14ac:dyDescent="0.3">
      <c r="J34" s="322">
        <v>43178</v>
      </c>
      <c r="K34" s="313">
        <v>1.96</v>
      </c>
    </row>
    <row r="35" spans="10:11" s="313" customFormat="1" x14ac:dyDescent="0.3">
      <c r="J35" s="322">
        <v>43171</v>
      </c>
      <c r="K35" s="313">
        <v>1.968</v>
      </c>
    </row>
    <row r="36" spans="10:11" s="313" customFormat="1" x14ac:dyDescent="0.3">
      <c r="J36" s="322">
        <v>43164</v>
      </c>
      <c r="K36" s="313">
        <v>2.0070000000000001</v>
      </c>
    </row>
    <row r="37" spans="10:11" s="313" customFormat="1" x14ac:dyDescent="0.3">
      <c r="J37" s="322">
        <v>43157</v>
      </c>
      <c r="K37" s="313">
        <v>2.0070000000000001</v>
      </c>
    </row>
    <row r="38" spans="10:11" s="313" customFormat="1" x14ac:dyDescent="0.3">
      <c r="J38" s="322">
        <v>43150</v>
      </c>
      <c r="K38" s="313">
        <v>2.0070000000000001</v>
      </c>
    </row>
    <row r="39" spans="10:11" s="313" customFormat="1" x14ac:dyDescent="0.3">
      <c r="J39" s="322">
        <v>43143</v>
      </c>
      <c r="K39" s="313">
        <v>2.0129999999999999</v>
      </c>
    </row>
    <row r="40" spans="10:11" s="313" customFormat="1" x14ac:dyDescent="0.3">
      <c r="J40" s="322">
        <v>43136</v>
      </c>
      <c r="K40" s="313">
        <v>2.0619999999999998</v>
      </c>
    </row>
    <row r="41" spans="10:11" s="313" customFormat="1" x14ac:dyDescent="0.3">
      <c r="J41" s="322">
        <v>43129</v>
      </c>
      <c r="K41" s="313">
        <v>2.073</v>
      </c>
    </row>
    <row r="42" spans="10:11" s="313" customFormat="1" x14ac:dyDescent="0.3">
      <c r="J42" s="322">
        <v>43122</v>
      </c>
      <c r="K42" s="313">
        <v>2.0640000000000001</v>
      </c>
    </row>
    <row r="43" spans="10:11" s="313" customFormat="1" x14ac:dyDescent="0.3">
      <c r="J43" s="322">
        <v>43115</v>
      </c>
      <c r="K43" s="313">
        <v>2.0670000000000002</v>
      </c>
    </row>
    <row r="44" spans="10:11" s="313" customFormat="1" x14ac:dyDescent="0.3">
      <c r="J44" s="322">
        <v>43108</v>
      </c>
      <c r="K44" s="313">
        <v>2.0409999999999999</v>
      </c>
    </row>
    <row r="45" spans="10:11" s="313" customFormat="1" x14ac:dyDescent="0.3">
      <c r="J45" s="322">
        <v>43101</v>
      </c>
      <c r="K45" s="313">
        <v>2.0150000000000001</v>
      </c>
    </row>
    <row r="46" spans="10:11" s="313" customFormat="1" x14ac:dyDescent="0.3">
      <c r="J46" s="322">
        <v>43094</v>
      </c>
      <c r="K46" s="313">
        <v>1.954</v>
      </c>
    </row>
    <row r="47" spans="10:11" s="313" customFormat="1" x14ac:dyDescent="0.3">
      <c r="J47" s="322">
        <v>43087</v>
      </c>
      <c r="K47" s="313">
        <v>1.9419999999999999</v>
      </c>
    </row>
    <row r="48" spans="10:11" s="313" customFormat="1" x14ac:dyDescent="0.3">
      <c r="J48" s="322">
        <v>43080</v>
      </c>
      <c r="K48" s="313">
        <v>1.9419999999999999</v>
      </c>
    </row>
    <row r="49" spans="10:11" s="313" customFormat="1" x14ac:dyDescent="0.3">
      <c r="J49" s="322">
        <v>43073</v>
      </c>
      <c r="K49" s="313">
        <v>1.909</v>
      </c>
    </row>
    <row r="50" spans="10:11" s="313" customFormat="1" x14ac:dyDescent="0.3">
      <c r="J50" s="322">
        <v>43066</v>
      </c>
      <c r="K50" s="313">
        <v>1.9039999999999999</v>
      </c>
    </row>
    <row r="51" spans="10:11" s="313" customFormat="1" x14ac:dyDescent="0.3">
      <c r="J51" s="322">
        <v>43059</v>
      </c>
      <c r="K51" s="313">
        <v>1.885</v>
      </c>
    </row>
    <row r="52" spans="10:11" s="313" customFormat="1" x14ac:dyDescent="0.3">
      <c r="J52" s="322">
        <v>43052</v>
      </c>
      <c r="K52" s="313">
        <v>1.8560000000000001</v>
      </c>
    </row>
    <row r="53" spans="10:11" s="313" customFormat="1" x14ac:dyDescent="0.3">
      <c r="J53" s="322">
        <v>43045</v>
      </c>
      <c r="K53" s="313">
        <v>1.8049999999999999</v>
      </c>
    </row>
    <row r="54" spans="10:11" s="313" customFormat="1" x14ac:dyDescent="0.3">
      <c r="J54" s="322">
        <v>43038</v>
      </c>
      <c r="K54" s="313">
        <v>1.776</v>
      </c>
    </row>
    <row r="55" spans="10:11" s="313" customFormat="1" x14ac:dyDescent="0.3">
      <c r="J55" s="322">
        <v>43031</v>
      </c>
      <c r="K55" s="313">
        <v>1.782</v>
      </c>
    </row>
    <row r="56" spans="10:11" s="313" customFormat="1" x14ac:dyDescent="0.3">
      <c r="J56" s="322">
        <v>43024</v>
      </c>
      <c r="K56" s="313">
        <v>1.7589999999999999</v>
      </c>
    </row>
    <row r="57" spans="10:11" s="313" customFormat="1" x14ac:dyDescent="0.3">
      <c r="J57" s="322">
        <v>43017</v>
      </c>
      <c r="K57" s="313">
        <v>1.7270000000000001</v>
      </c>
    </row>
    <row r="58" spans="10:11" s="313" customFormat="1" x14ac:dyDescent="0.3">
      <c r="J58" s="322">
        <v>43010</v>
      </c>
      <c r="K58" s="313">
        <v>1.6060000000000001</v>
      </c>
    </row>
    <row r="59" spans="10:11" s="313" customFormat="1" x14ac:dyDescent="0.3">
      <c r="J59" s="322">
        <v>42828</v>
      </c>
    </row>
    <row r="60" spans="10:11" s="313" customFormat="1" x14ac:dyDescent="0.3">
      <c r="J60" s="322">
        <v>42821</v>
      </c>
      <c r="K60" s="313">
        <v>2.2530000000000001</v>
      </c>
    </row>
    <row r="61" spans="10:11" s="313" customFormat="1" x14ac:dyDescent="0.3">
      <c r="J61" s="322">
        <v>42814</v>
      </c>
      <c r="K61" s="313">
        <v>2.2599999999999998</v>
      </c>
    </row>
    <row r="62" spans="10:11" s="313" customFormat="1" x14ac:dyDescent="0.3">
      <c r="J62" s="322">
        <v>42807</v>
      </c>
      <c r="K62" s="313">
        <v>2.2839999999999998</v>
      </c>
    </row>
    <row r="63" spans="10:11" s="313" customFormat="1" x14ac:dyDescent="0.3">
      <c r="J63" s="322">
        <v>42800</v>
      </c>
      <c r="K63" s="313">
        <v>2.274</v>
      </c>
    </row>
    <row r="64" spans="10:11" s="313" customFormat="1" x14ac:dyDescent="0.3">
      <c r="J64" s="322">
        <v>42793</v>
      </c>
      <c r="K64" s="313">
        <v>2.2919999999999998</v>
      </c>
    </row>
    <row r="65" spans="10:11" s="313" customFormat="1" x14ac:dyDescent="0.3">
      <c r="J65" s="322">
        <v>42786</v>
      </c>
      <c r="K65" s="313">
        <v>2.323</v>
      </c>
    </row>
    <row r="66" spans="10:11" s="313" customFormat="1" x14ac:dyDescent="0.3">
      <c r="J66" s="322">
        <v>42779</v>
      </c>
      <c r="K66" s="313">
        <v>2.327</v>
      </c>
    </row>
    <row r="67" spans="10:11" s="313" customFormat="1" x14ac:dyDescent="0.3">
      <c r="J67" s="322">
        <v>42772</v>
      </c>
      <c r="K67" s="313">
        <v>2.3879999999999999</v>
      </c>
    </row>
    <row r="68" spans="10:11" s="313" customFormat="1" x14ac:dyDescent="0.3">
      <c r="J68" s="322">
        <v>42765</v>
      </c>
      <c r="K68" s="313">
        <v>2.2839999999999998</v>
      </c>
    </row>
    <row r="69" spans="10:11" s="313" customFormat="1" x14ac:dyDescent="0.3">
      <c r="J69" s="322">
        <v>42758</v>
      </c>
      <c r="K69" s="313">
        <v>2.2309999999999999</v>
      </c>
    </row>
    <row r="70" spans="10:11" s="313" customFormat="1" x14ac:dyDescent="0.3">
      <c r="J70" s="322">
        <v>42751</v>
      </c>
      <c r="K70" s="313">
        <v>2.202</v>
      </c>
    </row>
    <row r="71" spans="10:11" s="313" customFormat="1" x14ac:dyDescent="0.3">
      <c r="J71" s="322">
        <v>42744</v>
      </c>
      <c r="K71" s="313">
        <v>2.0649999999999999</v>
      </c>
    </row>
    <row r="72" spans="10:11" s="313" customFormat="1" x14ac:dyDescent="0.3">
      <c r="J72" s="322">
        <v>42737</v>
      </c>
      <c r="K72" s="313">
        <v>1.988</v>
      </c>
    </row>
    <row r="73" spans="10:11" s="313" customFormat="1" x14ac:dyDescent="0.3">
      <c r="J73" s="322">
        <v>42730</v>
      </c>
      <c r="K73" s="313">
        <v>1.901</v>
      </c>
    </row>
    <row r="74" spans="10:11" s="313" customFormat="1" x14ac:dyDescent="0.3">
      <c r="J74" s="322">
        <v>42723</v>
      </c>
      <c r="K74" s="313">
        <v>1.821</v>
      </c>
    </row>
    <row r="75" spans="10:11" s="313" customFormat="1" x14ac:dyDescent="0.3">
      <c r="J75" s="322">
        <v>42716</v>
      </c>
      <c r="K75" s="313">
        <v>1.7170000000000001</v>
      </c>
    </row>
    <row r="76" spans="10:11" s="313" customFormat="1" x14ac:dyDescent="0.3">
      <c r="J76" s="322">
        <v>42709</v>
      </c>
      <c r="K76" s="313">
        <v>1.6339999999999999</v>
      </c>
    </row>
    <row r="77" spans="10:11" s="313" customFormat="1" x14ac:dyDescent="0.3">
      <c r="J77" s="322">
        <v>42702</v>
      </c>
      <c r="K77" s="313">
        <v>1.5880000000000001</v>
      </c>
    </row>
    <row r="78" spans="10:11" s="313" customFormat="1" x14ac:dyDescent="0.3">
      <c r="J78" s="322">
        <v>42695</v>
      </c>
      <c r="K78" s="313">
        <v>1.5660000000000001</v>
      </c>
    </row>
    <row r="79" spans="10:11" s="313" customFormat="1" x14ac:dyDescent="0.3">
      <c r="J79" s="322">
        <v>42688</v>
      </c>
      <c r="K79" s="313">
        <v>1.5429999999999999</v>
      </c>
    </row>
    <row r="80" spans="10:11" s="313" customFormat="1" x14ac:dyDescent="0.3">
      <c r="J80" s="322">
        <v>42681</v>
      </c>
      <c r="K80" s="313">
        <v>1.8720000000000001</v>
      </c>
    </row>
    <row r="81" spans="10:11" s="313" customFormat="1" x14ac:dyDescent="0.3">
      <c r="J81" s="322">
        <v>42674</v>
      </c>
      <c r="K81" s="313">
        <v>1.8580000000000001</v>
      </c>
    </row>
    <row r="82" spans="10:11" s="313" customFormat="1" x14ac:dyDescent="0.3">
      <c r="J82" s="322">
        <v>42667</v>
      </c>
      <c r="K82" s="313">
        <v>1.847</v>
      </c>
    </row>
    <row r="83" spans="10:11" s="313" customFormat="1" x14ac:dyDescent="0.3">
      <c r="J83" s="322">
        <v>42660</v>
      </c>
      <c r="K83" s="313">
        <v>1.8149999999999999</v>
      </c>
    </row>
    <row r="84" spans="10:11" s="313" customFormat="1" x14ac:dyDescent="0.3">
      <c r="J84" s="322">
        <v>42653</v>
      </c>
      <c r="K84" s="313">
        <v>1.73</v>
      </c>
    </row>
    <row r="85" spans="10:11" s="313" customFormat="1" x14ac:dyDescent="0.3">
      <c r="J85" s="322">
        <v>42646</v>
      </c>
      <c r="K85" s="313">
        <v>1.675</v>
      </c>
    </row>
    <row r="86" spans="10:11" s="313" customFormat="1" x14ac:dyDescent="0.3">
      <c r="J86" s="322">
        <v>42464</v>
      </c>
    </row>
    <row r="87" spans="10:11" s="313" customFormat="1" x14ac:dyDescent="0.3">
      <c r="J87" s="322">
        <v>42457</v>
      </c>
      <c r="K87" s="313">
        <v>1.5840000000000001</v>
      </c>
    </row>
    <row r="88" spans="10:11" s="313" customFormat="1" x14ac:dyDescent="0.3">
      <c r="J88" s="322">
        <v>42450</v>
      </c>
      <c r="K88" s="313">
        <v>1.583</v>
      </c>
    </row>
    <row r="89" spans="10:11" s="313" customFormat="1" x14ac:dyDescent="0.3">
      <c r="J89" s="322">
        <v>42443</v>
      </c>
      <c r="K89" s="313">
        <v>1.6180000000000001</v>
      </c>
    </row>
    <row r="90" spans="10:11" s="313" customFormat="1" x14ac:dyDescent="0.3">
      <c r="J90" s="322">
        <v>42436</v>
      </c>
      <c r="K90" s="313">
        <v>1.623</v>
      </c>
    </row>
    <row r="91" spans="10:11" s="313" customFormat="1" x14ac:dyDescent="0.3">
      <c r="J91" s="322">
        <v>42429</v>
      </c>
      <c r="K91" s="313">
        <v>1.58</v>
      </c>
    </row>
    <row r="92" spans="10:11" s="313" customFormat="1" x14ac:dyDescent="0.3">
      <c r="J92" s="322">
        <v>42422</v>
      </c>
      <c r="K92" s="313">
        <v>1.6279999999999999</v>
      </c>
    </row>
    <row r="93" spans="10:11" s="313" customFormat="1" x14ac:dyDescent="0.3">
      <c r="J93" s="322">
        <v>42415</v>
      </c>
      <c r="K93" s="313">
        <v>1.629</v>
      </c>
    </row>
    <row r="94" spans="10:11" s="313" customFormat="1" x14ac:dyDescent="0.3">
      <c r="J94" s="322">
        <v>42408</v>
      </c>
      <c r="K94" s="313">
        <v>1.571</v>
      </c>
    </row>
    <row r="95" spans="10:11" s="313" customFormat="1" x14ac:dyDescent="0.3">
      <c r="J95" s="322">
        <v>42401</v>
      </c>
      <c r="K95" s="313">
        <v>1.6020000000000001</v>
      </c>
    </row>
    <row r="96" spans="10:11" s="313" customFormat="1" x14ac:dyDescent="0.3">
      <c r="J96" s="322">
        <v>42394</v>
      </c>
      <c r="K96" s="313">
        <v>1.599</v>
      </c>
    </row>
    <row r="97" spans="10:11" s="313" customFormat="1" x14ac:dyDescent="0.3">
      <c r="J97" s="322">
        <v>42387</v>
      </c>
      <c r="K97" s="313">
        <v>1.577</v>
      </c>
    </row>
    <row r="98" spans="10:11" s="313" customFormat="1" x14ac:dyDescent="0.3">
      <c r="J98" s="322">
        <v>42380</v>
      </c>
      <c r="K98" s="313">
        <v>1.5669999999999999</v>
      </c>
    </row>
    <row r="99" spans="10:11" s="313" customFormat="1" x14ac:dyDescent="0.3">
      <c r="J99" s="322">
        <v>42373</v>
      </c>
      <c r="K99" s="313">
        <v>1.569</v>
      </c>
    </row>
    <row r="100" spans="10:11" s="313" customFormat="1" x14ac:dyDescent="0.3">
      <c r="J100" s="322">
        <v>42366</v>
      </c>
      <c r="K100" s="313">
        <v>1.5780000000000001</v>
      </c>
    </row>
    <row r="101" spans="10:11" s="313" customFormat="1" x14ac:dyDescent="0.3">
      <c r="J101" s="322">
        <v>42359</v>
      </c>
      <c r="K101" s="313">
        <v>1.5649999999999999</v>
      </c>
    </row>
    <row r="102" spans="10:11" s="313" customFormat="1" x14ac:dyDescent="0.3">
      <c r="J102" s="322">
        <v>42352</v>
      </c>
      <c r="K102" s="313">
        <v>1.569</v>
      </c>
    </row>
    <row r="103" spans="10:11" s="313" customFormat="1" x14ac:dyDescent="0.3">
      <c r="J103" s="322">
        <v>42345</v>
      </c>
      <c r="K103" s="313">
        <v>1.5169999999999999</v>
      </c>
    </row>
    <row r="104" spans="10:11" s="313" customFormat="1" x14ac:dyDescent="0.3">
      <c r="J104" s="322">
        <v>42338</v>
      </c>
      <c r="K104" s="313">
        <v>1.488</v>
      </c>
    </row>
    <row r="105" spans="10:11" s="313" customFormat="1" x14ac:dyDescent="0.3">
      <c r="J105" s="322">
        <v>42331</v>
      </c>
      <c r="K105" s="313">
        <v>1.486</v>
      </c>
    </row>
    <row r="106" spans="10:11" s="313" customFormat="1" x14ac:dyDescent="0.3">
      <c r="J106" s="322">
        <v>42324</v>
      </c>
      <c r="K106" s="313">
        <v>1.4930000000000001</v>
      </c>
    </row>
    <row r="107" spans="10:11" s="313" customFormat="1" x14ac:dyDescent="0.3">
      <c r="J107" s="322">
        <v>42317</v>
      </c>
      <c r="K107" s="313">
        <v>1.482</v>
      </c>
    </row>
    <row r="108" spans="10:11" s="313" customFormat="1" x14ac:dyDescent="0.3">
      <c r="J108" s="322">
        <v>42310</v>
      </c>
      <c r="K108" s="313">
        <v>1.59</v>
      </c>
    </row>
    <row r="109" spans="10:11" s="313" customFormat="1" x14ac:dyDescent="0.3">
      <c r="J109" s="322">
        <v>42303</v>
      </c>
      <c r="K109" s="313">
        <v>1.615</v>
      </c>
    </row>
    <row r="110" spans="10:11" s="313" customFormat="1" x14ac:dyDescent="0.3">
      <c r="J110" s="322">
        <v>42296</v>
      </c>
      <c r="K110" s="313">
        <v>1.5940000000000001</v>
      </c>
    </row>
    <row r="111" spans="10:11" s="313" customFormat="1" x14ac:dyDescent="0.3">
      <c r="J111" s="322">
        <v>42289</v>
      </c>
      <c r="K111" s="313">
        <v>1.526</v>
      </c>
    </row>
    <row r="112" spans="10:11" s="313" customFormat="1" x14ac:dyDescent="0.3">
      <c r="J112" s="322">
        <v>42282</v>
      </c>
      <c r="K112" s="313">
        <v>1.4750000000000001</v>
      </c>
    </row>
    <row r="113" spans="10:11" s="313" customFormat="1" x14ac:dyDescent="0.3">
      <c r="J113" s="322">
        <v>42100</v>
      </c>
    </row>
    <row r="114" spans="10:11" s="313" customFormat="1" x14ac:dyDescent="0.3">
      <c r="J114" s="322">
        <v>42093</v>
      </c>
      <c r="K114" s="313">
        <v>1.681</v>
      </c>
    </row>
    <row r="115" spans="10:11" s="313" customFormat="1" x14ac:dyDescent="0.3">
      <c r="J115" s="322">
        <v>42086</v>
      </c>
      <c r="K115" s="313">
        <v>1.7350000000000001</v>
      </c>
    </row>
    <row r="116" spans="10:11" s="313" customFormat="1" x14ac:dyDescent="0.3">
      <c r="J116" s="322">
        <v>42079</v>
      </c>
      <c r="K116" s="313">
        <v>1.7589999999999999</v>
      </c>
    </row>
    <row r="117" spans="10:11" s="313" customFormat="1" x14ac:dyDescent="0.3">
      <c r="J117" s="322">
        <v>42072</v>
      </c>
      <c r="K117" s="313">
        <v>1.823</v>
      </c>
    </row>
    <row r="118" spans="10:11" s="313" customFormat="1" x14ac:dyDescent="0.3">
      <c r="J118" s="322">
        <v>42065</v>
      </c>
      <c r="K118" s="313">
        <v>1.8440000000000001</v>
      </c>
    </row>
    <row r="119" spans="10:11" s="313" customFormat="1" x14ac:dyDescent="0.3">
      <c r="J119" s="322">
        <v>42058</v>
      </c>
      <c r="K119" s="313">
        <v>1.899</v>
      </c>
    </row>
    <row r="120" spans="10:11" s="313" customFormat="1" x14ac:dyDescent="0.3">
      <c r="J120" s="322">
        <v>42051</v>
      </c>
      <c r="K120" s="313">
        <v>1.91</v>
      </c>
    </row>
    <row r="121" spans="10:11" s="313" customFormat="1" x14ac:dyDescent="0.3">
      <c r="J121" s="322">
        <v>42044</v>
      </c>
      <c r="K121" s="313">
        <v>1.923</v>
      </c>
    </row>
    <row r="122" spans="10:11" s="313" customFormat="1" x14ac:dyDescent="0.3">
      <c r="J122" s="322">
        <v>42037</v>
      </c>
      <c r="K122" s="313">
        <v>1.9530000000000001</v>
      </c>
    </row>
    <row r="123" spans="10:11" s="313" customFormat="1" x14ac:dyDescent="0.3">
      <c r="J123" s="322">
        <v>42030</v>
      </c>
      <c r="K123" s="313">
        <v>1.9710000000000001</v>
      </c>
    </row>
    <row r="124" spans="10:11" s="313" customFormat="1" x14ac:dyDescent="0.3">
      <c r="J124" s="322">
        <v>42023</v>
      </c>
      <c r="K124" s="313">
        <v>1.9850000000000001</v>
      </c>
    </row>
    <row r="125" spans="10:11" s="313" customFormat="1" x14ac:dyDescent="0.3">
      <c r="J125" s="322">
        <v>42016</v>
      </c>
      <c r="K125" s="313">
        <v>2.0670000000000002</v>
      </c>
    </row>
    <row r="126" spans="10:11" s="313" customFormat="1" x14ac:dyDescent="0.3">
      <c r="J126" s="322">
        <v>42009</v>
      </c>
      <c r="K126" s="313">
        <v>2.0369999999999999</v>
      </c>
    </row>
    <row r="127" spans="10:11" s="313" customFormat="1" x14ac:dyDescent="0.3">
      <c r="J127" s="322">
        <v>42002</v>
      </c>
      <c r="K127" s="313">
        <v>2.0750000000000002</v>
      </c>
    </row>
    <row r="128" spans="10:11" s="313" customFormat="1" x14ac:dyDescent="0.3">
      <c r="J128" s="322">
        <v>41995</v>
      </c>
      <c r="K128" s="313">
        <v>2.1070000000000002</v>
      </c>
    </row>
    <row r="129" spans="10:14" s="313" customFormat="1" x14ac:dyDescent="0.3">
      <c r="J129" s="322">
        <v>41988</v>
      </c>
      <c r="K129" s="313">
        <v>2.1</v>
      </c>
    </row>
    <row r="130" spans="10:14" s="313" customFormat="1" x14ac:dyDescent="0.3">
      <c r="J130" s="322">
        <v>41981</v>
      </c>
      <c r="K130" s="313">
        <v>2.0409999999999999</v>
      </c>
    </row>
    <row r="131" spans="10:14" s="313" customFormat="1" x14ac:dyDescent="0.3">
      <c r="J131" s="322">
        <v>41974</v>
      </c>
      <c r="K131" s="313">
        <v>2.0870000000000002</v>
      </c>
    </row>
    <row r="132" spans="10:14" s="313" customFormat="1" x14ac:dyDescent="0.3">
      <c r="J132" s="322">
        <v>41967</v>
      </c>
      <c r="K132" s="313">
        <v>2.1019999999999999</v>
      </c>
    </row>
    <row r="133" spans="10:14" s="313" customFormat="1" x14ac:dyDescent="0.3">
      <c r="J133" s="322">
        <v>41960</v>
      </c>
      <c r="K133" s="313">
        <v>2.0499999999999998</v>
      </c>
    </row>
    <row r="134" spans="10:14" s="313" customFormat="1" x14ac:dyDescent="0.3">
      <c r="J134" s="322">
        <v>41953</v>
      </c>
      <c r="K134" s="313">
        <v>2.0259999999999998</v>
      </c>
    </row>
    <row r="135" spans="10:14" s="313" customFormat="1" x14ac:dyDescent="0.3">
      <c r="J135" s="322">
        <v>41946</v>
      </c>
      <c r="K135" s="313">
        <v>2.0819999999999999</v>
      </c>
    </row>
    <row r="136" spans="10:14" s="313" customFormat="1" x14ac:dyDescent="0.3">
      <c r="J136" s="322">
        <v>41939</v>
      </c>
      <c r="K136" s="313">
        <v>2.0339999999999998</v>
      </c>
    </row>
    <row r="137" spans="10:14" s="313" customFormat="1" x14ac:dyDescent="0.3">
      <c r="J137" s="322">
        <v>41932</v>
      </c>
      <c r="K137" s="313">
        <v>2.0219999999999998</v>
      </c>
    </row>
    <row r="138" spans="10:14" s="313" customFormat="1" x14ac:dyDescent="0.3">
      <c r="J138" s="322">
        <v>41925</v>
      </c>
      <c r="K138" s="313">
        <v>1.72</v>
      </c>
    </row>
    <row r="139" spans="10:14" s="313" customFormat="1" x14ac:dyDescent="0.3">
      <c r="J139" s="322">
        <v>43194</v>
      </c>
    </row>
    <row r="140" spans="10:14" s="313" customFormat="1" x14ac:dyDescent="0.3">
      <c r="J140" s="322">
        <v>43374</v>
      </c>
      <c r="K140" s="313">
        <v>1.7458333333333333</v>
      </c>
    </row>
    <row r="141" spans="10:14" s="313" customFormat="1" x14ac:dyDescent="0.3">
      <c r="J141" s="322">
        <f t="shared" ref="J141:J165" si="0">J140+7</f>
        <v>43381</v>
      </c>
      <c r="K141" s="313">
        <v>1.7608333333333333</v>
      </c>
      <c r="M141"/>
      <c r="N141"/>
    </row>
    <row r="142" spans="10:14" x14ac:dyDescent="0.3">
      <c r="J142" s="322">
        <f t="shared" si="0"/>
        <v>43388</v>
      </c>
      <c r="K142" s="313">
        <v>1.7689999999999999</v>
      </c>
    </row>
    <row r="143" spans="10:14" x14ac:dyDescent="0.3">
      <c r="J143" s="322">
        <f t="shared" si="0"/>
        <v>43395</v>
      </c>
      <c r="K143" s="313">
        <v>1.8382083333333332</v>
      </c>
    </row>
    <row r="144" spans="10:14" x14ac:dyDescent="0.3">
      <c r="J144" s="322">
        <f t="shared" si="0"/>
        <v>43402</v>
      </c>
      <c r="K144" s="313">
        <v>1.8402916666666667</v>
      </c>
    </row>
    <row r="145" spans="10:11" x14ac:dyDescent="0.3">
      <c r="J145" s="322">
        <f t="shared" si="0"/>
        <v>43409</v>
      </c>
      <c r="K145" s="313">
        <v>1.8435833333333334</v>
      </c>
    </row>
    <row r="146" spans="10:11" x14ac:dyDescent="0.3">
      <c r="J146" s="322">
        <f t="shared" si="0"/>
        <v>43416</v>
      </c>
      <c r="K146" s="313">
        <v>1.891583333333333</v>
      </c>
    </row>
    <row r="147" spans="10:11" x14ac:dyDescent="0.3">
      <c r="J147" s="322">
        <f t="shared" si="0"/>
        <v>43423</v>
      </c>
      <c r="K147" s="313">
        <v>1.8994583333333332</v>
      </c>
    </row>
    <row r="148" spans="10:11" x14ac:dyDescent="0.3">
      <c r="J148" s="322">
        <f t="shared" si="0"/>
        <v>43430</v>
      </c>
      <c r="K148" s="313">
        <v>1.9015416666666665</v>
      </c>
    </row>
    <row r="149" spans="10:11" x14ac:dyDescent="0.3">
      <c r="J149" s="322">
        <f t="shared" si="0"/>
        <v>43437</v>
      </c>
      <c r="K149" s="313">
        <v>1.9011249999999997</v>
      </c>
    </row>
    <row r="150" spans="10:11" x14ac:dyDescent="0.3">
      <c r="J150" s="322">
        <f t="shared" si="0"/>
        <v>43444</v>
      </c>
      <c r="K150" s="313">
        <v>1.9642083333333329</v>
      </c>
    </row>
    <row r="151" spans="10:11" x14ac:dyDescent="0.3">
      <c r="J151" s="322">
        <f t="shared" si="0"/>
        <v>43451</v>
      </c>
      <c r="K151" s="313">
        <v>1.9622916666666663</v>
      </c>
    </row>
    <row r="152" spans="10:11" x14ac:dyDescent="0.3">
      <c r="J152" s="322">
        <f t="shared" si="0"/>
        <v>43458</v>
      </c>
      <c r="K152" s="313">
        <v>1.9626250000000001</v>
      </c>
    </row>
    <row r="153" spans="10:11" x14ac:dyDescent="0.3">
      <c r="J153" s="322">
        <f t="shared" si="0"/>
        <v>43465</v>
      </c>
      <c r="K153" s="313">
        <v>1.9582916666666665</v>
      </c>
    </row>
    <row r="154" spans="10:11" x14ac:dyDescent="0.3">
      <c r="J154" s="322">
        <f t="shared" si="0"/>
        <v>43472</v>
      </c>
      <c r="K154" s="313">
        <v>1.9885416666666667</v>
      </c>
    </row>
    <row r="155" spans="10:11" x14ac:dyDescent="0.3">
      <c r="J155" s="322">
        <f t="shared" si="0"/>
        <v>43479</v>
      </c>
      <c r="K155" s="313">
        <v>1.9858749999999998</v>
      </c>
    </row>
    <row r="156" spans="10:11" x14ac:dyDescent="0.3">
      <c r="J156" s="322">
        <f t="shared" si="0"/>
        <v>43486</v>
      </c>
      <c r="K156" s="313">
        <v>1.9816249999999995</v>
      </c>
    </row>
    <row r="157" spans="10:11" x14ac:dyDescent="0.3">
      <c r="J157" s="322">
        <f t="shared" si="0"/>
        <v>43493</v>
      </c>
      <c r="K157" s="313">
        <v>1.9798749999999998</v>
      </c>
    </row>
    <row r="158" spans="10:11" x14ac:dyDescent="0.3">
      <c r="J158" s="322">
        <f t="shared" si="0"/>
        <v>43500</v>
      </c>
      <c r="K158" s="313">
        <v>1.9597083333333334</v>
      </c>
    </row>
    <row r="159" spans="10:11" x14ac:dyDescent="0.3">
      <c r="J159" s="322">
        <f t="shared" si="0"/>
        <v>43507</v>
      </c>
      <c r="K159" s="313">
        <v>1.9597083333333334</v>
      </c>
    </row>
    <row r="160" spans="10:11" x14ac:dyDescent="0.3">
      <c r="J160" s="322">
        <f t="shared" si="0"/>
        <v>43514</v>
      </c>
      <c r="K160" s="313">
        <v>1.96875</v>
      </c>
    </row>
    <row r="161" spans="10:11" x14ac:dyDescent="0.3">
      <c r="J161" s="322">
        <f t="shared" si="0"/>
        <v>43521</v>
      </c>
      <c r="K161" s="313">
        <v>1.9872916666666669</v>
      </c>
    </row>
    <row r="162" spans="10:11" x14ac:dyDescent="0.3">
      <c r="J162" s="322">
        <f t="shared" si="0"/>
        <v>43528</v>
      </c>
      <c r="K162" s="313">
        <v>1.9939166666666666</v>
      </c>
    </row>
    <row r="163" spans="10:11" x14ac:dyDescent="0.3">
      <c r="J163" s="322">
        <f t="shared" si="0"/>
        <v>43535</v>
      </c>
      <c r="K163" s="313">
        <v>1.9993333333333334</v>
      </c>
    </row>
    <row r="164" spans="10:11" x14ac:dyDescent="0.3">
      <c r="J164" s="322">
        <f t="shared" si="0"/>
        <v>43542</v>
      </c>
      <c r="K164" s="313">
        <v>2.023541666666667</v>
      </c>
    </row>
    <row r="165" spans="10:11" x14ac:dyDescent="0.3">
      <c r="J165" s="322">
        <f t="shared" si="0"/>
        <v>43549</v>
      </c>
      <c r="K165" s="313">
        <v>2.0299583333333335</v>
      </c>
    </row>
    <row r="166" spans="10:11" x14ac:dyDescent="0.3">
      <c r="J166" s="322">
        <v>43557</v>
      </c>
      <c r="K166" s="313"/>
    </row>
    <row r="167" spans="10:11" x14ac:dyDescent="0.3">
      <c r="J167" s="352">
        <v>43745</v>
      </c>
      <c r="K167" s="350">
        <v>1.42</v>
      </c>
    </row>
    <row r="168" spans="10:11" x14ac:dyDescent="0.3">
      <c r="J168" s="351">
        <v>43752</v>
      </c>
      <c r="K168" s="313">
        <v>1.421</v>
      </c>
    </row>
    <row r="169" spans="10:11" x14ac:dyDescent="0.3">
      <c r="J169" s="351">
        <v>43759</v>
      </c>
      <c r="K169" s="313">
        <v>1.4319999999999999</v>
      </c>
    </row>
    <row r="170" spans="10:11" x14ac:dyDescent="0.3">
      <c r="J170" s="351">
        <v>43766</v>
      </c>
      <c r="K170" s="313">
        <v>1.444</v>
      </c>
    </row>
    <row r="171" spans="10:11" x14ac:dyDescent="0.3">
      <c r="J171" s="351">
        <v>43773</v>
      </c>
      <c r="K171" s="313">
        <v>1.494</v>
      </c>
    </row>
    <row r="172" spans="10:11" x14ac:dyDescent="0.3">
      <c r="J172" s="351">
        <v>43780</v>
      </c>
      <c r="K172" s="313">
        <v>1.5620000000000001</v>
      </c>
    </row>
    <row r="173" spans="10:11" x14ac:dyDescent="0.3">
      <c r="J173" s="351">
        <v>43787</v>
      </c>
      <c r="K173" s="313">
        <v>1.5940000000000001</v>
      </c>
    </row>
    <row r="174" spans="10:11" x14ac:dyDescent="0.3">
      <c r="J174" s="351">
        <v>43794</v>
      </c>
      <c r="K174" s="313">
        <v>1.6</v>
      </c>
    </row>
    <row r="175" spans="10:11" x14ac:dyDescent="0.3">
      <c r="J175" s="351">
        <v>43801</v>
      </c>
      <c r="K175" s="313">
        <v>1.649</v>
      </c>
    </row>
    <row r="176" spans="10:11" x14ac:dyDescent="0.3">
      <c r="J176" s="351">
        <v>43808</v>
      </c>
      <c r="K176" s="313">
        <v>1.6679999999999999</v>
      </c>
    </row>
    <row r="177" spans="10:11" x14ac:dyDescent="0.3">
      <c r="J177" s="351">
        <v>43815</v>
      </c>
      <c r="K177" s="313">
        <v>1.6719999999999999</v>
      </c>
    </row>
    <row r="178" spans="10:11" x14ac:dyDescent="0.3">
      <c r="J178" s="351">
        <v>43822</v>
      </c>
      <c r="K178" s="313">
        <v>1.675</v>
      </c>
    </row>
    <row r="179" spans="10:11" x14ac:dyDescent="0.3">
      <c r="J179" s="351">
        <v>43829</v>
      </c>
      <c r="K179" s="313">
        <v>1.6779999999999999</v>
      </c>
    </row>
    <row r="180" spans="10:11" x14ac:dyDescent="0.3">
      <c r="J180" s="351">
        <v>43836</v>
      </c>
      <c r="K180" s="313">
        <v>1.6830000000000001</v>
      </c>
    </row>
    <row r="181" spans="10:11" x14ac:dyDescent="0.3">
      <c r="J181" s="351">
        <v>43843</v>
      </c>
      <c r="K181" s="313">
        <v>1.681</v>
      </c>
    </row>
    <row r="182" spans="10:11" x14ac:dyDescent="0.3">
      <c r="J182" s="351">
        <v>43850</v>
      </c>
      <c r="K182" s="313">
        <v>1.679</v>
      </c>
    </row>
    <row r="183" spans="10:11" x14ac:dyDescent="0.3">
      <c r="J183" s="351">
        <v>43857</v>
      </c>
      <c r="K183" s="313">
        <v>1.6830000000000001</v>
      </c>
    </row>
    <row r="184" spans="10:11" x14ac:dyDescent="0.3">
      <c r="J184" s="351">
        <v>43864</v>
      </c>
      <c r="K184" s="313">
        <v>1.679</v>
      </c>
    </row>
    <row r="185" spans="10:11" x14ac:dyDescent="0.3">
      <c r="J185" s="351">
        <v>43871</v>
      </c>
      <c r="K185" s="313">
        <v>1.67</v>
      </c>
    </row>
    <row r="186" spans="10:11" x14ac:dyDescent="0.3">
      <c r="J186" s="351">
        <v>43878</v>
      </c>
      <c r="K186" s="313">
        <v>1.665</v>
      </c>
    </row>
    <row r="187" spans="10:11" x14ac:dyDescent="0.3">
      <c r="J187" s="351">
        <v>43885</v>
      </c>
      <c r="K187" s="313">
        <v>1.667</v>
      </c>
    </row>
    <row r="188" spans="10:11" x14ac:dyDescent="0.3">
      <c r="J188" s="351">
        <v>43892</v>
      </c>
      <c r="K188" s="313">
        <v>1.6579999999999999</v>
      </c>
    </row>
    <row r="189" spans="10:11" x14ac:dyDescent="0.3">
      <c r="J189" s="351">
        <v>43899</v>
      </c>
      <c r="K189" s="313">
        <v>1.643</v>
      </c>
    </row>
    <row r="190" spans="10:11" x14ac:dyDescent="0.3">
      <c r="J190" s="351">
        <v>43906</v>
      </c>
      <c r="K190" s="313">
        <v>1.6419999999999999</v>
      </c>
    </row>
    <row r="191" spans="10:11" x14ac:dyDescent="0.3">
      <c r="J191" s="351">
        <v>43913</v>
      </c>
      <c r="K191" s="313">
        <v>1.64</v>
      </c>
    </row>
    <row r="192" spans="10:11" x14ac:dyDescent="0.3">
      <c r="J192" s="351">
        <v>43920</v>
      </c>
      <c r="K192" s="313">
        <v>1.6120000000000001</v>
      </c>
    </row>
    <row r="193" spans="10:11" x14ac:dyDescent="0.3">
      <c r="J193" s="351">
        <v>43927</v>
      </c>
      <c r="K193" s="313"/>
    </row>
    <row r="194" spans="10:11" x14ac:dyDescent="0.3">
      <c r="J194" s="351">
        <v>43934</v>
      </c>
      <c r="K194" s="313"/>
    </row>
    <row r="195" spans="10:11" x14ac:dyDescent="0.3">
      <c r="J195" s="351">
        <v>43941</v>
      </c>
      <c r="K195" s="313"/>
    </row>
    <row r="196" spans="10:11" x14ac:dyDescent="0.3">
      <c r="J196" s="351">
        <v>43948</v>
      </c>
      <c r="K196" s="313"/>
    </row>
    <row r="197" spans="10:11" x14ac:dyDescent="0.3">
      <c r="J197" s="351">
        <v>43955</v>
      </c>
      <c r="K197" s="313"/>
    </row>
    <row r="198" spans="10:11" x14ac:dyDescent="0.3">
      <c r="J198" s="351">
        <v>43962</v>
      </c>
      <c r="K198" s="313"/>
    </row>
    <row r="199" spans="10:11" x14ac:dyDescent="0.3">
      <c r="J199" s="351">
        <v>43969</v>
      </c>
      <c r="K199" s="313"/>
    </row>
    <row r="200" spans="10:11" x14ac:dyDescent="0.3">
      <c r="J200" s="351">
        <v>43976</v>
      </c>
      <c r="K200" s="313"/>
    </row>
    <row r="201" spans="10:11" x14ac:dyDescent="0.3">
      <c r="J201" s="351">
        <v>43983</v>
      </c>
      <c r="K201" s="313"/>
    </row>
    <row r="202" spans="10:11" x14ac:dyDescent="0.3">
      <c r="J202" s="351">
        <v>43990</v>
      </c>
      <c r="K202" s="313"/>
    </row>
    <row r="203" spans="10:11" x14ac:dyDescent="0.3">
      <c r="J203" s="351">
        <v>43997</v>
      </c>
      <c r="K203" s="313"/>
    </row>
    <row r="204" spans="10:11" x14ac:dyDescent="0.3">
      <c r="J204" s="351">
        <v>44004</v>
      </c>
      <c r="K204" s="313"/>
    </row>
    <row r="205" spans="10:11" x14ac:dyDescent="0.3">
      <c r="J205" s="351">
        <v>44011</v>
      </c>
      <c r="K205" s="313"/>
    </row>
    <row r="206" spans="10:11" x14ac:dyDescent="0.3">
      <c r="J206" s="351">
        <v>44018</v>
      </c>
      <c r="K206" s="313"/>
    </row>
    <row r="207" spans="10:11" x14ac:dyDescent="0.3">
      <c r="J207" s="351">
        <v>44025</v>
      </c>
      <c r="K207" s="313"/>
    </row>
    <row r="208" spans="10:11" x14ac:dyDescent="0.3">
      <c r="J208" s="351">
        <v>44032</v>
      </c>
      <c r="K208" s="313"/>
    </row>
    <row r="209" spans="10:11" x14ac:dyDescent="0.3">
      <c r="J209" s="351">
        <v>44039</v>
      </c>
      <c r="K209" s="313"/>
    </row>
    <row r="210" spans="10:11" x14ac:dyDescent="0.3">
      <c r="J210" s="351">
        <v>44046</v>
      </c>
      <c r="K210" s="313"/>
    </row>
    <row r="211" spans="10:11" x14ac:dyDescent="0.3">
      <c r="J211" s="351">
        <v>44053</v>
      </c>
      <c r="K211" s="313"/>
    </row>
    <row r="212" spans="10:11" x14ac:dyDescent="0.3">
      <c r="J212" s="351">
        <v>44060</v>
      </c>
      <c r="K212" s="313"/>
    </row>
    <row r="213" spans="10:11" x14ac:dyDescent="0.3">
      <c r="J213" s="351">
        <v>44067</v>
      </c>
      <c r="K213" s="313"/>
    </row>
    <row r="214" spans="10:11" x14ac:dyDescent="0.3">
      <c r="J214" s="351">
        <v>44074</v>
      </c>
      <c r="K214" s="313"/>
    </row>
    <row r="215" spans="10:11" x14ac:dyDescent="0.3">
      <c r="J215" s="351">
        <v>44081</v>
      </c>
      <c r="K215" s="313">
        <v>1.3919999999999999</v>
      </c>
    </row>
    <row r="216" spans="10:11" x14ac:dyDescent="0.3">
      <c r="J216" s="351">
        <v>44088</v>
      </c>
      <c r="K216" s="313"/>
    </row>
    <row r="217" spans="10:11" x14ac:dyDescent="0.3">
      <c r="J217" s="351">
        <v>44095</v>
      </c>
      <c r="K217" s="313"/>
    </row>
    <row r="218" spans="10:11" x14ac:dyDescent="0.3">
      <c r="J218" s="351">
        <v>44102</v>
      </c>
      <c r="K218" s="313"/>
    </row>
    <row r="219" spans="10:11" x14ac:dyDescent="0.3">
      <c r="J219" s="351">
        <v>44109</v>
      </c>
      <c r="K219" s="313"/>
    </row>
    <row r="220" spans="10:11" x14ac:dyDescent="0.3">
      <c r="J220" s="387">
        <v>44116</v>
      </c>
      <c r="K220" s="313">
        <v>1.391</v>
      </c>
    </row>
    <row r="221" spans="10:11" x14ac:dyDescent="0.3">
      <c r="J221" s="387">
        <v>44123</v>
      </c>
      <c r="K221" s="313">
        <v>1.3839999999999999</v>
      </c>
    </row>
    <row r="222" spans="10:11" x14ac:dyDescent="0.3">
      <c r="J222" s="387">
        <v>44130</v>
      </c>
      <c r="K222" s="313">
        <v>1.393</v>
      </c>
    </row>
    <row r="223" spans="10:11" x14ac:dyDescent="0.3">
      <c r="J223" s="387">
        <v>44137</v>
      </c>
      <c r="K223" s="313">
        <v>1.407</v>
      </c>
    </row>
    <row r="224" spans="10:11" x14ac:dyDescent="0.3">
      <c r="J224" s="387">
        <v>44144</v>
      </c>
      <c r="K224" s="313">
        <v>1.4219999999999999</v>
      </c>
    </row>
    <row r="225" spans="10:11" x14ac:dyDescent="0.3">
      <c r="J225" s="387">
        <v>44151</v>
      </c>
      <c r="K225" s="313">
        <v>1.5149999999999999</v>
      </c>
    </row>
    <row r="226" spans="10:11" x14ac:dyDescent="0.3">
      <c r="J226" s="387">
        <v>44158</v>
      </c>
      <c r="K226" s="313">
        <v>1.524</v>
      </c>
    </row>
    <row r="227" spans="10:11" x14ac:dyDescent="0.3">
      <c r="J227" s="387">
        <v>44165</v>
      </c>
      <c r="K227" s="313">
        <v>1.536</v>
      </c>
    </row>
    <row r="228" spans="10:11" x14ac:dyDescent="0.3">
      <c r="J228" s="387">
        <v>44172</v>
      </c>
      <c r="K228" s="313">
        <v>1.488</v>
      </c>
    </row>
    <row r="229" spans="10:11" x14ac:dyDescent="0.3">
      <c r="J229" s="387">
        <v>44179</v>
      </c>
      <c r="K229" s="313">
        <v>1.5</v>
      </c>
    </row>
    <row r="230" spans="10:11" x14ac:dyDescent="0.3">
      <c r="J230" s="387">
        <v>44186</v>
      </c>
      <c r="K230" s="313">
        <v>1.5049999999999999</v>
      </c>
    </row>
    <row r="231" spans="10:11" x14ac:dyDescent="0.3">
      <c r="J231" s="387">
        <v>44193</v>
      </c>
      <c r="K231" s="313">
        <v>1.512</v>
      </c>
    </row>
    <row r="232" spans="10:11" x14ac:dyDescent="0.3">
      <c r="J232" s="387">
        <v>44200</v>
      </c>
      <c r="K232" s="313">
        <v>1.556</v>
      </c>
    </row>
    <row r="233" spans="10:11" x14ac:dyDescent="0.3">
      <c r="J233" s="387">
        <v>44207</v>
      </c>
      <c r="K233" s="313">
        <v>1.6579999999999999</v>
      </c>
    </row>
    <row r="234" spans="10:11" x14ac:dyDescent="0.3">
      <c r="J234" s="387">
        <v>44214</v>
      </c>
      <c r="K234" s="313">
        <v>1.7030000000000001</v>
      </c>
    </row>
    <row r="235" spans="10:11" x14ac:dyDescent="0.3">
      <c r="J235" s="387">
        <v>44221</v>
      </c>
      <c r="K235" s="313">
        <v>1.718</v>
      </c>
    </row>
    <row r="236" spans="10:11" x14ac:dyDescent="0.3">
      <c r="J236" s="387">
        <v>44228</v>
      </c>
      <c r="K236" s="313">
        <v>1.7090000000000001</v>
      </c>
    </row>
    <row r="237" spans="10:11" x14ac:dyDescent="0.3">
      <c r="J237" s="387">
        <v>44235</v>
      </c>
      <c r="K237" s="313">
        <v>1.7729999999999999</v>
      </c>
    </row>
    <row r="238" spans="10:11" x14ac:dyDescent="0.3">
      <c r="J238" s="387">
        <v>44242</v>
      </c>
      <c r="K238" s="313">
        <v>1.851</v>
      </c>
    </row>
    <row r="239" spans="10:11" x14ac:dyDescent="0.3">
      <c r="J239" s="387">
        <v>44249</v>
      </c>
      <c r="K239" s="313">
        <v>2.0379999999999998</v>
      </c>
    </row>
    <row r="240" spans="10:11" x14ac:dyDescent="0.3">
      <c r="J240" s="387">
        <v>44256</v>
      </c>
      <c r="K240" s="313">
        <v>2.085</v>
      </c>
    </row>
    <row r="241" spans="10:11" x14ac:dyDescent="0.3">
      <c r="J241" s="387">
        <v>44263</v>
      </c>
      <c r="K241" s="313">
        <v>2.0310000000000001</v>
      </c>
    </row>
    <row r="242" spans="10:11" x14ac:dyDescent="0.3">
      <c r="J242" s="387">
        <v>44270</v>
      </c>
      <c r="K242" s="313">
        <v>1.988</v>
      </c>
    </row>
    <row r="243" spans="10:11" x14ac:dyDescent="0.3">
      <c r="J243" s="387">
        <v>44277</v>
      </c>
      <c r="K243" s="313">
        <v>1.9159999999999999</v>
      </c>
    </row>
    <row r="244" spans="10:11" x14ac:dyDescent="0.3">
      <c r="J244" s="387">
        <v>44284</v>
      </c>
      <c r="K244" s="313">
        <v>1.89</v>
      </c>
    </row>
    <row r="245" spans="10:11" x14ac:dyDescent="0.3">
      <c r="J245" s="387">
        <v>44291</v>
      </c>
      <c r="K245" s="313"/>
    </row>
    <row r="246" spans="10:11" x14ac:dyDescent="0.3">
      <c r="J246" s="387">
        <v>44298</v>
      </c>
      <c r="K246" s="313"/>
    </row>
    <row r="247" spans="10:11" x14ac:dyDescent="0.3">
      <c r="J247" s="387">
        <v>44305</v>
      </c>
      <c r="K247" s="313"/>
    </row>
    <row r="248" spans="10:11" x14ac:dyDescent="0.3">
      <c r="J248" s="387">
        <v>44312</v>
      </c>
      <c r="K248" s="313"/>
    </row>
    <row r="249" spans="10:11" x14ac:dyDescent="0.3">
      <c r="J249" s="387">
        <v>44319</v>
      </c>
      <c r="K249" s="313"/>
    </row>
    <row r="250" spans="10:11" x14ac:dyDescent="0.3">
      <c r="J250" s="387">
        <v>44326</v>
      </c>
      <c r="K250" s="313"/>
    </row>
    <row r="251" spans="10:11" x14ac:dyDescent="0.3">
      <c r="J251" s="387">
        <v>44333</v>
      </c>
      <c r="K251" s="313"/>
    </row>
    <row r="252" spans="10:11" x14ac:dyDescent="0.3">
      <c r="J252" s="387">
        <v>44340</v>
      </c>
      <c r="K252" s="313"/>
    </row>
    <row r="253" spans="10:11" x14ac:dyDescent="0.3">
      <c r="J253" s="387">
        <v>44347</v>
      </c>
      <c r="K253" s="313"/>
    </row>
    <row r="254" spans="10:11" x14ac:dyDescent="0.3">
      <c r="J254" s="387">
        <v>44354</v>
      </c>
      <c r="K254" s="313"/>
    </row>
    <row r="255" spans="10:11" x14ac:dyDescent="0.3">
      <c r="J255" s="387">
        <v>44361</v>
      </c>
      <c r="K255" s="313"/>
    </row>
    <row r="256" spans="10:11" x14ac:dyDescent="0.3">
      <c r="J256" s="387">
        <v>44368</v>
      </c>
      <c r="K256" s="313"/>
    </row>
    <row r="257" spans="10:11" x14ac:dyDescent="0.3">
      <c r="J257" s="387">
        <v>44375</v>
      </c>
      <c r="K257" s="313"/>
    </row>
    <row r="258" spans="10:11" x14ac:dyDescent="0.3">
      <c r="J258" s="387">
        <v>44382</v>
      </c>
      <c r="K258" s="313"/>
    </row>
    <row r="259" spans="10:11" x14ac:dyDescent="0.3">
      <c r="J259" s="387">
        <v>44389</v>
      </c>
      <c r="K259" s="313"/>
    </row>
    <row r="260" spans="10:11" x14ac:dyDescent="0.3">
      <c r="J260" s="387">
        <v>44396</v>
      </c>
      <c r="K260" s="313"/>
    </row>
    <row r="261" spans="10:11" x14ac:dyDescent="0.3">
      <c r="J261" s="387">
        <v>44403</v>
      </c>
      <c r="K261" s="313"/>
    </row>
    <row r="262" spans="10:11" x14ac:dyDescent="0.3">
      <c r="J262" s="387">
        <v>44410</v>
      </c>
      <c r="K262" s="313"/>
    </row>
    <row r="263" spans="10:11" x14ac:dyDescent="0.3">
      <c r="J263" s="387">
        <v>44417</v>
      </c>
      <c r="K263" s="313"/>
    </row>
    <row r="264" spans="10:11" x14ac:dyDescent="0.3">
      <c r="J264" s="387">
        <v>44424</v>
      </c>
      <c r="K264" s="313"/>
    </row>
    <row r="265" spans="10:11" x14ac:dyDescent="0.3">
      <c r="J265" s="387">
        <v>44431</v>
      </c>
      <c r="K265" s="313"/>
    </row>
    <row r="266" spans="10:11" x14ac:dyDescent="0.3">
      <c r="J266" s="387">
        <v>44438</v>
      </c>
      <c r="K266" s="313"/>
    </row>
    <row r="267" spans="10:11" x14ac:dyDescent="0.3">
      <c r="J267" s="387">
        <v>44445</v>
      </c>
      <c r="K267" s="313"/>
    </row>
    <row r="268" spans="10:11" x14ac:dyDescent="0.3">
      <c r="J268" s="387">
        <v>44452</v>
      </c>
      <c r="K268" s="313"/>
    </row>
    <row r="269" spans="10:11" x14ac:dyDescent="0.3">
      <c r="J269" s="387">
        <v>44459</v>
      </c>
      <c r="K269" s="313"/>
    </row>
    <row r="270" spans="10:11" x14ac:dyDescent="0.3">
      <c r="J270" s="387">
        <v>44466</v>
      </c>
      <c r="K270" s="313"/>
    </row>
    <row r="271" spans="10:11" x14ac:dyDescent="0.3">
      <c r="J271" s="387">
        <v>44473</v>
      </c>
      <c r="K271" s="313">
        <v>2.0449999999999999</v>
      </c>
    </row>
    <row r="272" spans="10:11" x14ac:dyDescent="0.3">
      <c r="J272" s="387">
        <v>44480</v>
      </c>
      <c r="K272" s="313">
        <v>2.101</v>
      </c>
    </row>
    <row r="273" spans="10:11" x14ac:dyDescent="0.3">
      <c r="J273" s="387">
        <v>44487</v>
      </c>
      <c r="K273" s="313">
        <v>2.1160000000000001</v>
      </c>
    </row>
    <row r="274" spans="10:11" x14ac:dyDescent="0.3">
      <c r="J274" s="387">
        <v>44494</v>
      </c>
      <c r="K274" s="313">
        <v>2.1320000000000001</v>
      </c>
    </row>
    <row r="275" spans="10:11" x14ac:dyDescent="0.3">
      <c r="J275" s="387">
        <v>44501</v>
      </c>
      <c r="K275" s="313">
        <v>2.2189999999999999</v>
      </c>
    </row>
    <row r="276" spans="10:11" x14ac:dyDescent="0.3">
      <c r="J276" s="387">
        <v>44508</v>
      </c>
      <c r="K276" s="313">
        <v>2.226</v>
      </c>
    </row>
    <row r="277" spans="10:11" x14ac:dyDescent="0.3">
      <c r="J277" s="387">
        <v>44515</v>
      </c>
      <c r="K277" s="313">
        <v>2.2509999999999999</v>
      </c>
    </row>
    <row r="278" spans="10:11" x14ac:dyDescent="0.3">
      <c r="J278" s="387">
        <v>44522</v>
      </c>
      <c r="K278" s="313">
        <v>2.2389999999999999</v>
      </c>
    </row>
    <row r="279" spans="10:11" x14ac:dyDescent="0.3">
      <c r="J279" s="387">
        <v>44529</v>
      </c>
      <c r="K279" s="313">
        <v>2.2349999999999999</v>
      </c>
    </row>
    <row r="280" spans="10:11" x14ac:dyDescent="0.3">
      <c r="J280" s="387">
        <v>44536</v>
      </c>
      <c r="K280" s="313">
        <v>2.2410000000000001</v>
      </c>
    </row>
    <row r="281" spans="10:11" x14ac:dyDescent="0.3">
      <c r="J281" s="387">
        <v>44543</v>
      </c>
      <c r="K281" s="313">
        <v>2.242</v>
      </c>
    </row>
    <row r="282" spans="10:11" x14ac:dyDescent="0.3">
      <c r="J282" s="387">
        <v>44550</v>
      </c>
      <c r="K282" s="313">
        <v>2.2490000000000001</v>
      </c>
    </row>
    <row r="283" spans="10:11" x14ac:dyDescent="0.3">
      <c r="J283" s="387">
        <v>44557</v>
      </c>
      <c r="K283" s="313">
        <v>2.27</v>
      </c>
    </row>
    <row r="284" spans="10:11" x14ac:dyDescent="0.3">
      <c r="J284" s="387">
        <v>44564</v>
      </c>
      <c r="K284" s="313">
        <v>2.286</v>
      </c>
    </row>
    <row r="285" spans="10:11" x14ac:dyDescent="0.3">
      <c r="J285" s="387">
        <v>44571</v>
      </c>
      <c r="K285" s="313">
        <v>2.2989999999999999</v>
      </c>
    </row>
    <row r="286" spans="10:11" x14ac:dyDescent="0.3">
      <c r="J286" s="387">
        <v>44578</v>
      </c>
      <c r="K286" s="313">
        <v>2.302</v>
      </c>
    </row>
    <row r="287" spans="10:11" x14ac:dyDescent="0.3">
      <c r="J287" s="387">
        <v>44585</v>
      </c>
      <c r="K287" s="313">
        <v>2.3119999999999998</v>
      </c>
    </row>
    <row r="288" spans="10:11" x14ac:dyDescent="0.3">
      <c r="J288" s="387">
        <v>44592</v>
      </c>
      <c r="K288" s="313">
        <v>2.3130000000000002</v>
      </c>
    </row>
    <row r="289" spans="10:11" x14ac:dyDescent="0.3">
      <c r="J289" s="387">
        <v>44599</v>
      </c>
      <c r="K289" s="313">
        <v>2.423</v>
      </c>
    </row>
    <row r="290" spans="10:11" x14ac:dyDescent="0.3">
      <c r="J290" s="387">
        <v>44606</v>
      </c>
      <c r="K290" s="313">
        <v>2.4359999999999999</v>
      </c>
    </row>
    <row r="291" spans="10:11" x14ac:dyDescent="0.3">
      <c r="J291" s="387">
        <v>44613</v>
      </c>
      <c r="K291" s="313">
        <v>2.4319999999999999</v>
      </c>
    </row>
    <row r="292" spans="10:11" x14ac:dyDescent="0.3">
      <c r="J292" s="387">
        <v>44620</v>
      </c>
      <c r="K292" s="313">
        <v>2.4409999999999998</v>
      </c>
    </row>
    <row r="293" spans="10:11" x14ac:dyDescent="0.3">
      <c r="J293" s="387">
        <v>44627</v>
      </c>
      <c r="K293" s="313">
        <v>2.4849999999999999</v>
      </c>
    </row>
    <row r="294" spans="10:11" x14ac:dyDescent="0.3">
      <c r="J294" s="387">
        <v>44634</v>
      </c>
      <c r="K294" s="313">
        <v>2.5139999999999998</v>
      </c>
    </row>
    <row r="295" spans="10:11" x14ac:dyDescent="0.3">
      <c r="J295" s="387">
        <v>44641</v>
      </c>
      <c r="K295" s="313">
        <v>2.5009999999999999</v>
      </c>
    </row>
    <row r="296" spans="10:11" x14ac:dyDescent="0.3">
      <c r="J296" s="387">
        <v>44648</v>
      </c>
      <c r="K296" s="313">
        <v>2.492</v>
      </c>
    </row>
    <row r="297" spans="10:11" x14ac:dyDescent="0.3">
      <c r="J297" s="387">
        <v>44655</v>
      </c>
      <c r="K297" s="313"/>
    </row>
    <row r="298" spans="10:11" x14ac:dyDescent="0.3">
      <c r="J298" s="387">
        <v>44662</v>
      </c>
      <c r="K298" s="313"/>
    </row>
    <row r="299" spans="10:11" x14ac:dyDescent="0.3">
      <c r="J299" s="387">
        <v>44669</v>
      </c>
      <c r="K299" s="313"/>
    </row>
    <row r="300" spans="10:11" x14ac:dyDescent="0.3">
      <c r="J300" s="387">
        <v>44676</v>
      </c>
      <c r="K300" s="313"/>
    </row>
    <row r="301" spans="10:11" x14ac:dyDescent="0.3">
      <c r="J301" s="387">
        <v>44683</v>
      </c>
      <c r="K301" s="313"/>
    </row>
    <row r="302" spans="10:11" x14ac:dyDescent="0.3">
      <c r="J302" s="387">
        <v>44690</v>
      </c>
      <c r="K302" s="313"/>
    </row>
    <row r="303" spans="10:11" x14ac:dyDescent="0.3">
      <c r="J303" s="387">
        <v>44697</v>
      </c>
      <c r="K303" s="313"/>
    </row>
    <row r="304" spans="10:11" x14ac:dyDescent="0.3">
      <c r="J304" s="387">
        <v>44704</v>
      </c>
      <c r="K304" s="313"/>
    </row>
    <row r="305" spans="10:11" x14ac:dyDescent="0.3">
      <c r="J305" s="387">
        <v>44711</v>
      </c>
      <c r="K305" s="313"/>
    </row>
    <row r="306" spans="10:11" x14ac:dyDescent="0.3">
      <c r="J306" s="387">
        <v>44718</v>
      </c>
      <c r="K306" s="313"/>
    </row>
    <row r="307" spans="10:11" x14ac:dyDescent="0.3">
      <c r="J307" s="387">
        <v>44725</v>
      </c>
      <c r="K307" s="313"/>
    </row>
    <row r="308" spans="10:11" x14ac:dyDescent="0.3">
      <c r="J308" s="387">
        <v>44732</v>
      </c>
      <c r="K308" s="313"/>
    </row>
    <row r="309" spans="10:11" x14ac:dyDescent="0.3">
      <c r="J309" s="387">
        <v>44739</v>
      </c>
      <c r="K309" s="313"/>
    </row>
    <row r="310" spans="10:11" x14ac:dyDescent="0.3">
      <c r="J310" s="387">
        <v>44746</v>
      </c>
      <c r="K310" s="313"/>
    </row>
    <row r="311" spans="10:11" x14ac:dyDescent="0.3">
      <c r="J311" s="387">
        <v>44753</v>
      </c>
      <c r="K311" s="313"/>
    </row>
    <row r="312" spans="10:11" x14ac:dyDescent="0.3">
      <c r="J312" s="387">
        <v>44760</v>
      </c>
      <c r="K312" s="313"/>
    </row>
    <row r="313" spans="10:11" x14ac:dyDescent="0.3">
      <c r="J313" s="387">
        <v>44767</v>
      </c>
      <c r="K313" s="313"/>
    </row>
    <row r="314" spans="10:11" x14ac:dyDescent="0.3">
      <c r="J314" s="387">
        <v>44774</v>
      </c>
      <c r="K314" s="313"/>
    </row>
    <row r="315" spans="10:11" x14ac:dyDescent="0.3">
      <c r="J315" s="387">
        <v>44781</v>
      </c>
      <c r="K315" s="313"/>
    </row>
    <row r="316" spans="10:11" x14ac:dyDescent="0.3">
      <c r="J316" s="387">
        <v>44788</v>
      </c>
      <c r="K316" s="313"/>
    </row>
    <row r="317" spans="10:11" x14ac:dyDescent="0.3">
      <c r="J317" s="387">
        <v>44795</v>
      </c>
      <c r="K317" s="313"/>
    </row>
    <row r="318" spans="10:11" x14ac:dyDescent="0.3">
      <c r="J318" s="387">
        <v>44802</v>
      </c>
      <c r="K318" s="313"/>
    </row>
    <row r="319" spans="10:11" x14ac:dyDescent="0.3">
      <c r="J319" s="387">
        <v>44809</v>
      </c>
      <c r="K319" s="313"/>
    </row>
    <row r="320" spans="10:11" x14ac:dyDescent="0.3">
      <c r="J320" s="387">
        <v>44816</v>
      </c>
      <c r="K320" s="313"/>
    </row>
    <row r="321" spans="10:11" x14ac:dyDescent="0.3">
      <c r="J321" s="387">
        <v>44823</v>
      </c>
      <c r="K321" s="313"/>
    </row>
    <row r="322" spans="10:11" x14ac:dyDescent="0.3">
      <c r="J322" s="387">
        <v>44830</v>
      </c>
      <c r="K322" s="313"/>
    </row>
    <row r="323" spans="10:11" x14ac:dyDescent="0.3">
      <c r="J323" s="387">
        <v>44837</v>
      </c>
      <c r="K323" s="313">
        <v>2.2679999999999998</v>
      </c>
    </row>
    <row r="324" spans="10:11" x14ac:dyDescent="0.3">
      <c r="J324" s="387">
        <v>44844</v>
      </c>
      <c r="K324">
        <v>2.3140000000000001</v>
      </c>
    </row>
    <row r="325" spans="10:11" x14ac:dyDescent="0.3">
      <c r="J325" s="387">
        <v>44851</v>
      </c>
      <c r="K325">
        <v>2.335</v>
      </c>
    </row>
    <row r="326" spans="10:11" x14ac:dyDescent="0.3">
      <c r="J326" s="387">
        <v>44858</v>
      </c>
      <c r="K326" s="313">
        <v>2.3290000000000002</v>
      </c>
    </row>
    <row r="327" spans="10:11" x14ac:dyDescent="0.3">
      <c r="J327" s="387">
        <v>44865</v>
      </c>
      <c r="K327" s="313">
        <v>2.3359999999999999</v>
      </c>
    </row>
    <row r="328" spans="10:11" x14ac:dyDescent="0.3">
      <c r="J328" s="387">
        <v>44872</v>
      </c>
      <c r="K328" s="313">
        <v>2.3490000000000002</v>
      </c>
    </row>
    <row r="329" spans="10:11" x14ac:dyDescent="0.3">
      <c r="J329" s="387">
        <v>44879</v>
      </c>
      <c r="K329" s="313">
        <v>2.2869999999999999</v>
      </c>
    </row>
    <row r="330" spans="10:11" x14ac:dyDescent="0.3">
      <c r="J330" s="387">
        <v>44886</v>
      </c>
      <c r="K330" s="313">
        <v>2.2850000000000001</v>
      </c>
    </row>
    <row r="331" spans="10:11" x14ac:dyDescent="0.3">
      <c r="J331" s="387">
        <v>44893</v>
      </c>
      <c r="K331" s="313">
        <v>2.2879999999999998</v>
      </c>
    </row>
    <row r="332" spans="10:11" x14ac:dyDescent="0.3">
      <c r="J332" s="387">
        <v>44900</v>
      </c>
      <c r="K332" s="313">
        <v>2.319</v>
      </c>
    </row>
    <row r="333" spans="10:11" x14ac:dyDescent="0.3">
      <c r="J333" s="387">
        <v>44907</v>
      </c>
      <c r="K333" s="313">
        <v>2.3119999999999998</v>
      </c>
    </row>
    <row r="334" spans="10:11" x14ac:dyDescent="0.3">
      <c r="J334" s="387">
        <v>44914</v>
      </c>
      <c r="K334" s="313">
        <v>2.3140000000000001</v>
      </c>
    </row>
    <row r="335" spans="10:11" x14ac:dyDescent="0.3">
      <c r="J335" s="387">
        <v>44921</v>
      </c>
      <c r="K335" s="313">
        <v>2.3079999999999998</v>
      </c>
    </row>
  </sheetData>
  <mergeCells count="2">
    <mergeCell ref="A15:H15"/>
    <mergeCell ref="A1:H2"/>
  </mergeCells>
  <pageMargins left="0.7" right="0.7" top="0.75" bottom="0.75" header="0.3" footer="0.3"/>
  <pageSetup orientation="portrait" r:id="rId1"/>
  <ignoredErrors>
    <ignoredError sqref="B8:H8 B9:E9"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CDBE5-CFDC-47F7-BF0C-45A5169CAA93}">
  <dimension ref="A1:M53"/>
  <sheetViews>
    <sheetView workbookViewId="0">
      <selection sqref="A1:H2"/>
    </sheetView>
  </sheetViews>
  <sheetFormatPr defaultRowHeight="14.4" x14ac:dyDescent="0.3"/>
  <cols>
    <col min="2" max="2" width="16" customWidth="1"/>
    <col min="3" max="3" width="17" customWidth="1"/>
  </cols>
  <sheetData>
    <row r="1" spans="1:8" x14ac:dyDescent="0.3">
      <c r="A1" s="498" t="s">
        <v>281</v>
      </c>
      <c r="B1" s="498"/>
      <c r="C1" s="498"/>
      <c r="D1" s="498"/>
      <c r="E1" s="498"/>
      <c r="F1" s="498"/>
      <c r="G1" s="498"/>
      <c r="H1" s="498"/>
    </row>
    <row r="2" spans="1:8" ht="30.75" customHeight="1" x14ac:dyDescent="0.3">
      <c r="A2" s="506"/>
      <c r="B2" s="506"/>
      <c r="C2" s="506"/>
      <c r="D2" s="506"/>
      <c r="E2" s="506"/>
      <c r="F2" s="506"/>
      <c r="G2" s="506"/>
      <c r="H2" s="506"/>
    </row>
    <row r="3" spans="1:8" ht="26.4" x14ac:dyDescent="0.3">
      <c r="A3" s="315" t="s">
        <v>276</v>
      </c>
      <c r="B3" s="315" t="s">
        <v>274</v>
      </c>
      <c r="C3" s="315" t="s">
        <v>275</v>
      </c>
    </row>
    <row r="4" spans="1:8" x14ac:dyDescent="0.3">
      <c r="A4">
        <v>1980</v>
      </c>
      <c r="B4" s="281">
        <v>11.808579</v>
      </c>
      <c r="C4" s="281">
        <v>11.808579</v>
      </c>
    </row>
    <row r="5" spans="1:8" x14ac:dyDescent="0.3">
      <c r="A5">
        <v>1981</v>
      </c>
      <c r="B5" s="281">
        <v>21.762357000000002</v>
      </c>
      <c r="C5" s="281">
        <v>20.535761000000001</v>
      </c>
    </row>
    <row r="6" spans="1:8" x14ac:dyDescent="0.3">
      <c r="A6">
        <v>1982</v>
      </c>
      <c r="B6" s="281">
        <v>49.776134999999996</v>
      </c>
      <c r="C6" s="281">
        <v>47.948236000000001</v>
      </c>
    </row>
    <row r="7" spans="1:8" x14ac:dyDescent="0.3">
      <c r="A7">
        <v>1983</v>
      </c>
      <c r="B7" s="281">
        <v>50.873263000000001</v>
      </c>
      <c r="C7" s="281">
        <v>46.313018999999997</v>
      </c>
    </row>
    <row r="8" spans="1:8" x14ac:dyDescent="0.3">
      <c r="A8">
        <v>1984</v>
      </c>
      <c r="B8" s="281">
        <v>52.977130000000002</v>
      </c>
      <c r="C8" s="281">
        <v>35.484009999999998</v>
      </c>
    </row>
    <row r="9" spans="1:8" x14ac:dyDescent="0.3">
      <c r="A9">
        <v>1985</v>
      </c>
      <c r="B9" s="281">
        <v>53.667357000000003</v>
      </c>
      <c r="C9" s="281">
        <v>35.472434</v>
      </c>
    </row>
    <row r="10" spans="1:8" x14ac:dyDescent="0.3">
      <c r="A10">
        <v>1986</v>
      </c>
      <c r="B10" s="281">
        <v>41.441085999999999</v>
      </c>
      <c r="C10" s="281">
        <v>26.04317</v>
      </c>
    </row>
    <row r="11" spans="1:8" x14ac:dyDescent="0.3">
      <c r="A11">
        <v>1987</v>
      </c>
      <c r="B11" s="281">
        <v>19.904239</v>
      </c>
      <c r="C11" s="281">
        <v>13.254877</v>
      </c>
    </row>
    <row r="12" spans="1:8" x14ac:dyDescent="0.3">
      <c r="A12">
        <v>1988</v>
      </c>
      <c r="B12" s="281">
        <v>18.913097</v>
      </c>
      <c r="C12" s="281">
        <v>17.975581999999999</v>
      </c>
    </row>
    <row r="13" spans="1:8" x14ac:dyDescent="0.3">
      <c r="A13">
        <v>1989</v>
      </c>
      <c r="B13" s="281">
        <v>15.748241</v>
      </c>
      <c r="C13" s="281">
        <v>14.959251</v>
      </c>
    </row>
    <row r="14" spans="1:8" x14ac:dyDescent="0.3">
      <c r="A14">
        <v>1990</v>
      </c>
      <c r="B14" s="281">
        <v>16.486405000000001</v>
      </c>
      <c r="C14" s="281">
        <v>15.567425999999999</v>
      </c>
    </row>
    <row r="15" spans="1:8" x14ac:dyDescent="0.3">
      <c r="A15">
        <v>1991</v>
      </c>
      <c r="B15" s="281">
        <v>62.879742</v>
      </c>
      <c r="C15" s="281">
        <v>20.163269</v>
      </c>
    </row>
    <row r="16" spans="1:8" x14ac:dyDescent="0.3">
      <c r="A16">
        <v>1992</v>
      </c>
      <c r="B16" s="281">
        <v>58.892324000000002</v>
      </c>
      <c r="C16" s="281">
        <v>21.822893000000001</v>
      </c>
    </row>
    <row r="17" spans="1:3" x14ac:dyDescent="0.3">
      <c r="A17">
        <v>1993</v>
      </c>
      <c r="B17" s="281">
        <v>48.650604000000001</v>
      </c>
      <c r="C17" s="281">
        <v>18.676586</v>
      </c>
    </row>
    <row r="18" spans="1:3" x14ac:dyDescent="0.3">
      <c r="A18">
        <v>1994</v>
      </c>
      <c r="B18" s="281">
        <v>40.871318000000002</v>
      </c>
      <c r="C18" s="281">
        <v>13.403408000000001</v>
      </c>
    </row>
    <row r="19" spans="1:3" x14ac:dyDescent="0.3">
      <c r="A19">
        <v>1995</v>
      </c>
      <c r="B19" s="281">
        <v>34.704332000000001</v>
      </c>
      <c r="C19" s="281">
        <v>12.963887</v>
      </c>
    </row>
    <row r="20" spans="1:3" x14ac:dyDescent="0.3">
      <c r="A20">
        <v>1996</v>
      </c>
      <c r="B20" s="281">
        <v>40.826475000000002</v>
      </c>
      <c r="C20" s="281">
        <v>10.665986</v>
      </c>
    </row>
    <row r="21" spans="1:3" x14ac:dyDescent="0.3">
      <c r="A21">
        <v>1997</v>
      </c>
      <c r="B21" s="281">
        <v>50.150067999999997</v>
      </c>
      <c r="C21" s="281">
        <v>13.283092999999999</v>
      </c>
    </row>
    <row r="22" spans="1:3" x14ac:dyDescent="0.3">
      <c r="A22">
        <v>1998</v>
      </c>
      <c r="B22" s="281">
        <v>35.709041999999997</v>
      </c>
      <c r="C22" s="281">
        <v>9.1201519999999991</v>
      </c>
    </row>
    <row r="23" spans="1:3" x14ac:dyDescent="0.3">
      <c r="A23">
        <v>1999</v>
      </c>
      <c r="B23" s="281">
        <v>30.446634</v>
      </c>
      <c r="C23" s="281">
        <v>7.505617</v>
      </c>
    </row>
    <row r="24" spans="1:3" x14ac:dyDescent="0.3">
      <c r="A24">
        <v>2000</v>
      </c>
      <c r="B24" s="281">
        <v>43.772950000000002</v>
      </c>
      <c r="C24" s="281">
        <v>11.362741</v>
      </c>
    </row>
    <row r="25" spans="1:3" x14ac:dyDescent="0.3">
      <c r="A25">
        <v>2001</v>
      </c>
      <c r="B25" s="281">
        <v>92.395790000000005</v>
      </c>
      <c r="C25" s="281">
        <v>25.791723000000001</v>
      </c>
    </row>
    <row r="26" spans="1:3" x14ac:dyDescent="0.3">
      <c r="A26">
        <v>2002</v>
      </c>
      <c r="B26" s="281">
        <v>50.303609999999999</v>
      </c>
      <c r="C26" s="281">
        <v>12.902438999999999</v>
      </c>
    </row>
    <row r="27" spans="1:3" x14ac:dyDescent="0.3">
      <c r="A27">
        <v>2003</v>
      </c>
      <c r="B27" s="281">
        <v>73.389375999999999</v>
      </c>
      <c r="C27" s="281">
        <v>29.086037999999999</v>
      </c>
    </row>
    <row r="28" spans="1:3" x14ac:dyDescent="0.3">
      <c r="A28">
        <v>2004</v>
      </c>
      <c r="B28" s="281">
        <v>92.676050000000004</v>
      </c>
      <c r="C28" s="281">
        <v>41.323718</v>
      </c>
    </row>
    <row r="29" spans="1:3" x14ac:dyDescent="0.3">
      <c r="A29">
        <v>2005</v>
      </c>
      <c r="B29" s="281">
        <v>137.75433000000001</v>
      </c>
      <c r="C29" s="281">
        <v>62.625939000000002</v>
      </c>
    </row>
    <row r="30" spans="1:3" x14ac:dyDescent="0.3">
      <c r="A30">
        <v>2006</v>
      </c>
      <c r="B30" s="281">
        <v>203.68107000000001</v>
      </c>
      <c r="C30" s="281">
        <v>92.562799999999996</v>
      </c>
    </row>
    <row r="31" spans="1:3" x14ac:dyDescent="0.3">
      <c r="A31">
        <v>2007</v>
      </c>
      <c r="B31" s="281">
        <v>209.94635</v>
      </c>
      <c r="C31" s="281">
        <v>96.334992</v>
      </c>
    </row>
    <row r="32" spans="1:3" x14ac:dyDescent="0.3">
      <c r="A32">
        <v>2008</v>
      </c>
      <c r="B32" s="281">
        <v>324.31126999999998</v>
      </c>
      <c r="C32" s="281">
        <v>149.99382600000001</v>
      </c>
    </row>
    <row r="33" spans="1:13" x14ac:dyDescent="0.3">
      <c r="A33">
        <v>2009</v>
      </c>
      <c r="B33" s="281">
        <v>218.42520999999999</v>
      </c>
      <c r="C33" s="281">
        <v>100.490971</v>
      </c>
    </row>
    <row r="34" spans="1:13" x14ac:dyDescent="0.3">
      <c r="A34">
        <v>2010</v>
      </c>
      <c r="B34" s="281">
        <v>206.28628</v>
      </c>
      <c r="C34" s="281">
        <v>95.490812000000005</v>
      </c>
    </row>
    <row r="35" spans="1:13" x14ac:dyDescent="0.3">
      <c r="A35">
        <v>2011</v>
      </c>
      <c r="B35" s="281">
        <v>215.12982</v>
      </c>
      <c r="C35" s="281">
        <v>99.763711999999998</v>
      </c>
    </row>
    <row r="36" spans="1:13" x14ac:dyDescent="0.3">
      <c r="A36">
        <v>2012</v>
      </c>
      <c r="B36" s="281">
        <v>210.64436000000001</v>
      </c>
      <c r="C36" s="281">
        <v>97.560323999999994</v>
      </c>
    </row>
    <row r="37" spans="1:13" x14ac:dyDescent="0.3">
      <c r="A37">
        <v>2013</v>
      </c>
      <c r="B37" s="281">
        <v>213.22904</v>
      </c>
      <c r="C37" s="281">
        <v>98.683277000000004</v>
      </c>
    </row>
    <row r="38" spans="1:13" x14ac:dyDescent="0.3">
      <c r="A38">
        <v>2014</v>
      </c>
      <c r="B38" s="281">
        <v>236.49677</v>
      </c>
      <c r="C38" s="281">
        <v>109.606216</v>
      </c>
    </row>
    <row r="39" spans="1:13" x14ac:dyDescent="0.3">
      <c r="A39">
        <v>2015</v>
      </c>
      <c r="B39" s="281">
        <v>159.10704999999999</v>
      </c>
      <c r="C39" s="281">
        <v>73.184118999999995</v>
      </c>
    </row>
    <row r="40" spans="1:13" x14ac:dyDescent="0.3">
      <c r="A40">
        <v>2016</v>
      </c>
      <c r="B40" s="281">
        <v>84.972199000000003</v>
      </c>
      <c r="C40" s="281">
        <v>39.083500000000001</v>
      </c>
    </row>
    <row r="41" spans="1:13" x14ac:dyDescent="0.3">
      <c r="A41">
        <v>2017</v>
      </c>
      <c r="B41" s="281">
        <v>100.76921</v>
      </c>
      <c r="C41" s="281">
        <v>46.334269999999997</v>
      </c>
    </row>
    <row r="42" spans="1:13" x14ac:dyDescent="0.3">
      <c r="A42">
        <v>2018</v>
      </c>
      <c r="B42" s="281">
        <v>119.13030999999999</v>
      </c>
      <c r="C42" s="281">
        <v>54.508364</v>
      </c>
    </row>
    <row r="43" spans="1:13" x14ac:dyDescent="0.3">
      <c r="A43">
        <v>2019</v>
      </c>
      <c r="B43">
        <v>118.85</v>
      </c>
      <c r="C43">
        <v>54.18</v>
      </c>
    </row>
    <row r="44" spans="1:13" x14ac:dyDescent="0.3">
      <c r="A44">
        <v>2020</v>
      </c>
      <c r="B44">
        <v>84.61</v>
      </c>
      <c r="C44">
        <v>38.380000000000003</v>
      </c>
    </row>
    <row r="45" spans="1:13" x14ac:dyDescent="0.3">
      <c r="A45">
        <v>2021</v>
      </c>
      <c r="B45">
        <v>87.35</v>
      </c>
      <c r="C45" s="281">
        <v>39.54</v>
      </c>
    </row>
    <row r="47" spans="1:13" ht="15" customHeight="1" x14ac:dyDescent="0.3">
      <c r="A47" s="519" t="s">
        <v>288</v>
      </c>
      <c r="B47" s="519"/>
      <c r="C47" s="519"/>
      <c r="D47" s="519"/>
      <c r="E47" s="519"/>
      <c r="F47" s="519"/>
      <c r="G47" s="519"/>
      <c r="H47" s="519"/>
      <c r="I47" s="519"/>
      <c r="J47" s="519"/>
      <c r="K47" s="519"/>
      <c r="L47" s="519"/>
      <c r="M47" s="519"/>
    </row>
    <row r="48" spans="1:13" x14ac:dyDescent="0.3">
      <c r="A48" s="519"/>
      <c r="B48" s="519"/>
      <c r="C48" s="519"/>
      <c r="D48" s="519"/>
      <c r="E48" s="519"/>
      <c r="F48" s="519"/>
      <c r="G48" s="519"/>
      <c r="H48" s="519"/>
      <c r="I48" s="519"/>
      <c r="J48" s="519"/>
      <c r="K48" s="519"/>
      <c r="L48" s="519"/>
      <c r="M48" s="519"/>
    </row>
    <row r="49" spans="1:13" x14ac:dyDescent="0.3">
      <c r="A49" s="519"/>
      <c r="B49" s="519"/>
      <c r="C49" s="519"/>
      <c r="D49" s="519"/>
      <c r="E49" s="519"/>
      <c r="F49" s="519"/>
      <c r="G49" s="519"/>
      <c r="H49" s="519"/>
      <c r="I49" s="519"/>
      <c r="J49" s="519"/>
      <c r="K49" s="519"/>
      <c r="L49" s="519"/>
      <c r="M49" s="519"/>
    </row>
    <row r="50" spans="1:13" x14ac:dyDescent="0.3">
      <c r="A50" s="519"/>
      <c r="B50" s="519"/>
      <c r="C50" s="519"/>
      <c r="D50" s="519"/>
      <c r="E50" s="519"/>
      <c r="F50" s="519"/>
      <c r="G50" s="519"/>
      <c r="H50" s="519"/>
      <c r="I50" s="519"/>
      <c r="J50" s="519"/>
      <c r="K50" s="519"/>
      <c r="L50" s="519"/>
      <c r="M50" s="519"/>
    </row>
    <row r="51" spans="1:13" x14ac:dyDescent="0.3">
      <c r="A51" s="519" t="s">
        <v>287</v>
      </c>
      <c r="B51" s="519"/>
      <c r="C51" s="519"/>
      <c r="D51" s="519"/>
      <c r="E51" s="519"/>
      <c r="F51" s="519"/>
      <c r="G51" s="519"/>
      <c r="H51" s="519"/>
      <c r="I51" s="519"/>
      <c r="J51" s="519"/>
      <c r="K51" s="519"/>
      <c r="L51" s="519"/>
      <c r="M51" s="519"/>
    </row>
    <row r="52" spans="1:13" x14ac:dyDescent="0.3">
      <c r="A52" s="519"/>
      <c r="B52" s="519"/>
      <c r="C52" s="519"/>
      <c r="D52" s="519"/>
      <c r="E52" s="519"/>
      <c r="F52" s="519"/>
      <c r="G52" s="519"/>
      <c r="H52" s="519"/>
      <c r="I52" s="519"/>
      <c r="J52" s="519"/>
      <c r="K52" s="519"/>
      <c r="L52" s="519"/>
      <c r="M52" s="519"/>
    </row>
    <row r="53" spans="1:13" x14ac:dyDescent="0.3">
      <c r="A53" s="519"/>
      <c r="B53" s="519"/>
      <c r="C53" s="519"/>
      <c r="D53" s="519"/>
      <c r="E53" s="519"/>
      <c r="F53" s="519"/>
      <c r="G53" s="519"/>
      <c r="H53" s="519"/>
      <c r="I53" s="519"/>
      <c r="J53" s="519"/>
      <c r="K53" s="519"/>
      <c r="L53" s="519"/>
      <c r="M53" s="519"/>
    </row>
  </sheetData>
  <mergeCells count="3">
    <mergeCell ref="A1:H2"/>
    <mergeCell ref="A51:M53"/>
    <mergeCell ref="A47:M5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2"/>
  <sheetViews>
    <sheetView zoomScaleNormal="100" workbookViewId="0"/>
  </sheetViews>
  <sheetFormatPr defaultRowHeight="14.4" x14ac:dyDescent="0.3"/>
  <cols>
    <col min="2" max="2" width="10.6640625" customWidth="1"/>
    <col min="3" max="3" width="11.109375" customWidth="1"/>
    <col min="4" max="4" width="12" customWidth="1"/>
    <col min="5" max="5" width="3.109375" customWidth="1"/>
    <col min="6" max="6" width="11" customWidth="1"/>
    <col min="7" max="7" width="11.44140625" customWidth="1"/>
    <col min="8" max="8" width="11" customWidth="1"/>
    <col min="9" max="9" width="12" customWidth="1"/>
    <col min="10" max="10" width="9.109375" bestFit="1" customWidth="1"/>
  </cols>
  <sheetData>
    <row r="1" spans="1:9" ht="19.2" x14ac:dyDescent="0.3">
      <c r="A1" s="42" t="s">
        <v>306</v>
      </c>
      <c r="B1" s="10"/>
      <c r="C1" s="10"/>
      <c r="D1" s="10"/>
      <c r="E1" s="10"/>
      <c r="F1" s="43"/>
      <c r="G1" s="44"/>
      <c r="H1" s="1"/>
      <c r="I1" s="27"/>
    </row>
    <row r="2" spans="1:9" x14ac:dyDescent="0.3">
      <c r="A2" s="13"/>
      <c r="B2" s="46"/>
      <c r="C2" s="47" t="s">
        <v>10</v>
      </c>
      <c r="D2" s="48"/>
      <c r="E2" s="48"/>
      <c r="F2" s="49"/>
      <c r="G2" s="49"/>
      <c r="H2" s="46"/>
      <c r="I2" s="50"/>
    </row>
    <row r="3" spans="1:9" ht="52.8" x14ac:dyDescent="0.3">
      <c r="A3" s="51" t="s">
        <v>2</v>
      </c>
      <c r="B3" s="34" t="s">
        <v>11</v>
      </c>
      <c r="C3" s="34" t="s">
        <v>12</v>
      </c>
      <c r="D3" s="34" t="s">
        <v>13</v>
      </c>
      <c r="E3" s="35"/>
      <c r="F3" s="37"/>
      <c r="G3" s="37"/>
      <c r="H3" s="45"/>
      <c r="I3" s="52"/>
    </row>
    <row r="4" spans="1:9" x14ac:dyDescent="0.3">
      <c r="A4" s="31"/>
      <c r="B4" s="33"/>
      <c r="C4" s="33"/>
      <c r="D4" s="33"/>
      <c r="E4" s="33"/>
      <c r="F4" s="30"/>
      <c r="G4" s="30"/>
      <c r="H4" s="33"/>
      <c r="I4" s="53"/>
    </row>
    <row r="5" spans="1:9" x14ac:dyDescent="0.3">
      <c r="A5" s="54">
        <v>1960</v>
      </c>
      <c r="B5" s="37">
        <v>30240</v>
      </c>
      <c r="C5" s="38">
        <v>2.41</v>
      </c>
      <c r="D5" s="36">
        <v>72.900000000000006</v>
      </c>
      <c r="E5" s="36"/>
      <c r="F5" s="37"/>
      <c r="G5" s="37"/>
      <c r="H5" s="45"/>
      <c r="I5" s="52"/>
    </row>
    <row r="6" spans="1:9" x14ac:dyDescent="0.3">
      <c r="A6" s="54">
        <v>1961</v>
      </c>
      <c r="B6" s="37">
        <v>30906</v>
      </c>
      <c r="C6" s="38">
        <v>2.42</v>
      </c>
      <c r="D6" s="36">
        <v>74.8</v>
      </c>
      <c r="E6" s="36"/>
      <c r="F6" s="37"/>
      <c r="G6" s="37"/>
      <c r="H6" s="45"/>
      <c r="I6" s="52"/>
    </row>
    <row r="7" spans="1:9" x14ac:dyDescent="0.3">
      <c r="A7" s="54">
        <v>1962</v>
      </c>
      <c r="B7" s="37">
        <v>31648</v>
      </c>
      <c r="C7" s="38">
        <v>2.42</v>
      </c>
      <c r="D7" s="36">
        <v>76.599999999999994</v>
      </c>
      <c r="E7" s="36"/>
      <c r="F7" s="37"/>
      <c r="G7" s="37"/>
      <c r="H7" s="45"/>
      <c r="I7" s="52"/>
    </row>
    <row r="8" spans="1:9" x14ac:dyDescent="0.3">
      <c r="A8" s="54">
        <v>1963</v>
      </c>
      <c r="B8" s="37">
        <v>30870</v>
      </c>
      <c r="C8" s="38">
        <v>2.44</v>
      </c>
      <c r="D8" s="36">
        <v>75.3</v>
      </c>
      <c r="E8" s="36"/>
      <c r="F8" s="37"/>
      <c r="G8" s="37"/>
      <c r="H8" s="45"/>
      <c r="I8" s="52"/>
    </row>
    <row r="9" spans="1:9" x14ac:dyDescent="0.3">
      <c r="A9" s="54">
        <v>1964</v>
      </c>
      <c r="B9" s="37">
        <v>30647</v>
      </c>
      <c r="C9" s="38">
        <v>2.4300000000000002</v>
      </c>
      <c r="D9" s="36">
        <v>74.5</v>
      </c>
      <c r="E9" s="36"/>
      <c r="F9" s="37"/>
      <c r="G9" s="37"/>
      <c r="H9" s="45"/>
      <c r="I9" s="52"/>
    </row>
    <row r="10" spans="1:9" x14ac:dyDescent="0.3">
      <c r="A10" s="54">
        <v>1965</v>
      </c>
      <c r="B10" s="37">
        <v>32778</v>
      </c>
      <c r="C10" s="38">
        <v>2.4300000000000002</v>
      </c>
      <c r="D10" s="36">
        <v>79.7</v>
      </c>
      <c r="E10" s="36"/>
      <c r="F10" s="37"/>
      <c r="G10" s="37"/>
      <c r="H10" s="45"/>
      <c r="I10" s="52"/>
    </row>
    <row r="11" spans="1:9" x14ac:dyDescent="0.3">
      <c r="A11" s="54">
        <v>1966</v>
      </c>
      <c r="B11" s="37">
        <v>35380</v>
      </c>
      <c r="C11" s="38">
        <v>2.44</v>
      </c>
      <c r="D11" s="36">
        <v>86.3</v>
      </c>
      <c r="E11" s="36"/>
      <c r="F11" s="37"/>
      <c r="G11" s="37"/>
      <c r="H11" s="45"/>
      <c r="I11" s="52"/>
    </row>
    <row r="12" spans="1:9" x14ac:dyDescent="0.3">
      <c r="A12" s="54">
        <v>1967</v>
      </c>
      <c r="B12" s="37">
        <v>34959</v>
      </c>
      <c r="C12" s="38">
        <v>2.5</v>
      </c>
      <c r="D12" s="36">
        <v>87.4</v>
      </c>
      <c r="E12" s="36"/>
      <c r="F12" s="37"/>
      <c r="G12" s="37"/>
      <c r="H12" s="45"/>
      <c r="I12" s="52"/>
    </row>
    <row r="13" spans="1:9" x14ac:dyDescent="0.3">
      <c r="A13" s="54">
        <v>1968</v>
      </c>
      <c r="B13" s="37">
        <v>48460</v>
      </c>
      <c r="C13" s="38">
        <v>2.57</v>
      </c>
      <c r="D13" s="36">
        <v>124.5</v>
      </c>
      <c r="E13" s="36"/>
      <c r="F13" s="37"/>
      <c r="G13" s="37"/>
      <c r="H13" s="45"/>
      <c r="I13" s="52"/>
    </row>
    <row r="14" spans="1:9" x14ac:dyDescent="0.3">
      <c r="A14" s="54">
        <v>1969</v>
      </c>
      <c r="B14" s="37">
        <v>43954</v>
      </c>
      <c r="C14" s="38">
        <v>2.69</v>
      </c>
      <c r="D14" s="36">
        <v>118.2</v>
      </c>
      <c r="E14" s="36"/>
      <c r="F14" s="37"/>
      <c r="G14" s="37"/>
      <c r="H14" s="45"/>
      <c r="I14" s="52"/>
    </row>
    <row r="15" spans="1:9" x14ac:dyDescent="0.3">
      <c r="A15" s="54">
        <v>1970</v>
      </c>
      <c r="B15" s="37">
        <v>37879</v>
      </c>
      <c r="C15" s="38">
        <v>2.78</v>
      </c>
      <c r="D15" s="36">
        <v>105.3</v>
      </c>
      <c r="E15" s="36"/>
      <c r="F15" s="37"/>
      <c r="G15" s="37"/>
      <c r="H15" s="45"/>
      <c r="I15" s="52"/>
    </row>
    <row r="16" spans="1:9" x14ac:dyDescent="0.3">
      <c r="A16" s="54">
        <v>1971</v>
      </c>
      <c r="B16" s="37">
        <v>34599</v>
      </c>
      <c r="C16" s="38">
        <v>3.01</v>
      </c>
      <c r="D16" s="36">
        <v>104.1</v>
      </c>
      <c r="E16" s="36"/>
      <c r="F16" s="37"/>
      <c r="G16" s="37"/>
      <c r="H16" s="45"/>
      <c r="I16" s="52"/>
    </row>
    <row r="17" spans="1:9" x14ac:dyDescent="0.3">
      <c r="A17" s="54">
        <v>1972</v>
      </c>
      <c r="B17" s="37">
        <v>33904</v>
      </c>
      <c r="C17" s="38">
        <v>3.06</v>
      </c>
      <c r="D17" s="36">
        <v>103.7</v>
      </c>
      <c r="E17" s="36"/>
      <c r="F17" s="37"/>
      <c r="G17" s="37"/>
      <c r="H17" s="45"/>
      <c r="I17" s="52"/>
    </row>
    <row r="18" spans="1:9" x14ac:dyDescent="0.3">
      <c r="A18" s="54">
        <v>1973</v>
      </c>
      <c r="B18" s="37">
        <v>34620</v>
      </c>
      <c r="C18" s="38">
        <v>3.33</v>
      </c>
      <c r="D18" s="36">
        <v>115.3</v>
      </c>
      <c r="E18" s="36"/>
      <c r="F18" s="37"/>
      <c r="G18" s="37"/>
      <c r="H18" s="45"/>
      <c r="I18" s="52"/>
    </row>
    <row r="19" spans="1:9" x14ac:dyDescent="0.3">
      <c r="A19" s="54">
        <v>1974</v>
      </c>
      <c r="B19" s="37">
        <v>34554</v>
      </c>
      <c r="C19" s="38">
        <v>6.85</v>
      </c>
      <c r="D19" s="36">
        <v>236.7</v>
      </c>
      <c r="E19" s="36"/>
      <c r="F19" s="37"/>
      <c r="G19" s="37"/>
      <c r="H19" s="45"/>
      <c r="I19" s="52"/>
    </row>
    <row r="20" spans="1:9" x14ac:dyDescent="0.3">
      <c r="A20" s="54">
        <v>1975</v>
      </c>
      <c r="B20" s="37">
        <v>32844</v>
      </c>
      <c r="C20" s="38">
        <v>7.83</v>
      </c>
      <c r="D20" s="36">
        <v>257.2</v>
      </c>
      <c r="E20" s="36"/>
      <c r="F20" s="37"/>
      <c r="G20" s="37"/>
      <c r="H20" s="45"/>
      <c r="I20" s="52"/>
    </row>
    <row r="21" spans="1:9" x14ac:dyDescent="0.3">
      <c r="A21" s="54">
        <v>1976</v>
      </c>
      <c r="B21" s="37">
        <v>32814</v>
      </c>
      <c r="C21" s="38">
        <v>8.42</v>
      </c>
      <c r="D21" s="36">
        <v>276.3</v>
      </c>
      <c r="E21" s="36"/>
      <c r="F21" s="37"/>
      <c r="G21" s="37"/>
      <c r="H21" s="45"/>
      <c r="I21" s="52"/>
    </row>
    <row r="22" spans="1:9" x14ac:dyDescent="0.3">
      <c r="A22" s="54">
        <v>1977</v>
      </c>
      <c r="B22" s="37">
        <v>32680</v>
      </c>
      <c r="C22" s="38">
        <v>8.6300000000000008</v>
      </c>
      <c r="D22" s="36">
        <v>282</v>
      </c>
      <c r="E22" s="36"/>
      <c r="F22" s="37"/>
      <c r="G22" s="37"/>
      <c r="H22" s="45"/>
      <c r="I22" s="52"/>
    </row>
    <row r="23" spans="1:9" x14ac:dyDescent="0.3">
      <c r="A23" s="54">
        <v>1978</v>
      </c>
      <c r="B23" s="37">
        <v>30467</v>
      </c>
      <c r="C23" s="38">
        <v>9.25</v>
      </c>
      <c r="D23" s="36">
        <v>281.8</v>
      </c>
      <c r="E23" s="36"/>
      <c r="F23" s="37"/>
      <c r="G23" s="37"/>
      <c r="H23" s="45"/>
      <c r="I23" s="52"/>
    </row>
    <row r="24" spans="1:9" x14ac:dyDescent="0.3">
      <c r="A24" s="54">
        <v>1979</v>
      </c>
      <c r="B24" s="37">
        <v>29957</v>
      </c>
      <c r="C24" s="38">
        <v>12.39</v>
      </c>
      <c r="D24" s="36">
        <v>371.2</v>
      </c>
      <c r="E24" s="36"/>
      <c r="F24" s="37"/>
      <c r="G24" s="37"/>
      <c r="H24" s="45"/>
      <c r="I24" s="52"/>
    </row>
    <row r="25" spans="1:9" x14ac:dyDescent="0.3">
      <c r="A25" s="54">
        <v>1980</v>
      </c>
      <c r="B25" s="37">
        <v>29584</v>
      </c>
      <c r="C25" s="38">
        <v>22.24</v>
      </c>
      <c r="D25" s="36">
        <v>657.9</v>
      </c>
      <c r="E25" s="36"/>
      <c r="F25" s="37"/>
      <c r="G25" s="37"/>
      <c r="H25" s="45"/>
      <c r="I25" s="52"/>
    </row>
    <row r="26" spans="1:9" x14ac:dyDescent="0.3">
      <c r="A26" s="54">
        <v>1981</v>
      </c>
      <c r="B26" s="37">
        <v>30813</v>
      </c>
      <c r="C26" s="38">
        <v>34.729999999999997</v>
      </c>
      <c r="D26" s="36">
        <v>1070.0999999999999</v>
      </c>
      <c r="E26" s="36"/>
      <c r="F26" s="37"/>
      <c r="G26" s="37"/>
      <c r="H26" s="45"/>
      <c r="I26" s="52"/>
    </row>
    <row r="27" spans="1:9" x14ac:dyDescent="0.3">
      <c r="A27" s="54">
        <v>1982</v>
      </c>
      <c r="B27" s="37">
        <v>30917</v>
      </c>
      <c r="C27" s="38">
        <v>31.26</v>
      </c>
      <c r="D27" s="36">
        <v>966.5</v>
      </c>
      <c r="E27" s="36"/>
      <c r="F27" s="37"/>
      <c r="G27" s="37"/>
      <c r="H27" s="45"/>
      <c r="I27" s="52"/>
    </row>
    <row r="28" spans="1:9" x14ac:dyDescent="0.3">
      <c r="A28" s="54">
        <v>1983</v>
      </c>
      <c r="B28" s="37">
        <v>29665</v>
      </c>
      <c r="C28" s="38">
        <v>28.79</v>
      </c>
      <c r="D28" s="36">
        <v>854.1</v>
      </c>
      <c r="E28" s="36"/>
      <c r="F28" s="37"/>
      <c r="G28" s="37"/>
      <c r="H28" s="45"/>
      <c r="I28" s="52"/>
    </row>
    <row r="29" spans="1:9" x14ac:dyDescent="0.3">
      <c r="A29" s="54">
        <v>1984</v>
      </c>
      <c r="B29" s="37">
        <v>30080</v>
      </c>
      <c r="C29" s="38">
        <v>28.04</v>
      </c>
      <c r="D29" s="36">
        <v>843.4</v>
      </c>
      <c r="E29" s="36"/>
      <c r="F29" s="37"/>
      <c r="G29" s="37"/>
      <c r="H29" s="45"/>
      <c r="I29" s="52"/>
    </row>
    <row r="30" spans="1:9" x14ac:dyDescent="0.3">
      <c r="A30" s="54">
        <v>1985</v>
      </c>
      <c r="B30" s="37">
        <v>29934</v>
      </c>
      <c r="C30" s="38">
        <v>25.23</v>
      </c>
      <c r="D30" s="36">
        <v>755.2</v>
      </c>
      <c r="E30" s="36"/>
      <c r="F30" s="37"/>
      <c r="G30" s="37"/>
      <c r="H30" s="45"/>
      <c r="I30" s="52"/>
    </row>
    <row r="31" spans="1:9" x14ac:dyDescent="0.3">
      <c r="A31" s="54">
        <v>1986</v>
      </c>
      <c r="B31" s="37">
        <v>27165</v>
      </c>
      <c r="C31" s="38">
        <v>13.52</v>
      </c>
      <c r="D31" s="36">
        <v>367.3</v>
      </c>
      <c r="E31" s="36"/>
      <c r="F31" s="37"/>
      <c r="G31" s="37"/>
      <c r="H31" s="45"/>
      <c r="I31" s="52"/>
    </row>
    <row r="32" spans="1:9" x14ac:dyDescent="0.3">
      <c r="A32" s="54">
        <v>1987</v>
      </c>
      <c r="B32" s="37">
        <v>25104</v>
      </c>
      <c r="C32" s="38">
        <v>16.62</v>
      </c>
      <c r="D32" s="36">
        <v>417.2</v>
      </c>
      <c r="E32" s="36"/>
      <c r="F32" s="37"/>
      <c r="G32" s="37"/>
      <c r="H32" s="45"/>
      <c r="I32" s="52"/>
    </row>
    <row r="33" spans="1:10" x14ac:dyDescent="0.3">
      <c r="A33" s="54">
        <v>1988</v>
      </c>
      <c r="B33" s="37">
        <v>23317</v>
      </c>
      <c r="C33" s="38">
        <v>13.87</v>
      </c>
      <c r="D33" s="36">
        <v>323.39999999999998</v>
      </c>
      <c r="E33" s="36"/>
      <c r="F33" s="37"/>
      <c r="G33" s="37"/>
      <c r="H33" s="45"/>
      <c r="I33" s="52"/>
      <c r="J33" s="27"/>
    </row>
    <row r="34" spans="1:10" x14ac:dyDescent="0.3">
      <c r="A34" s="54">
        <v>1989</v>
      </c>
      <c r="B34" s="37">
        <v>20269</v>
      </c>
      <c r="C34" s="38">
        <v>17.079999999999998</v>
      </c>
      <c r="D34" s="36">
        <v>358.2</v>
      </c>
      <c r="E34" s="36"/>
      <c r="F34" s="460" t="s">
        <v>14</v>
      </c>
      <c r="G34" s="461"/>
      <c r="H34" s="466" t="s">
        <v>12</v>
      </c>
      <c r="I34" s="469" t="s">
        <v>13</v>
      </c>
      <c r="J34" s="27"/>
    </row>
    <row r="35" spans="1:10" x14ac:dyDescent="0.3">
      <c r="A35" s="54">
        <v>1990</v>
      </c>
      <c r="B35" s="37">
        <v>19835</v>
      </c>
      <c r="C35" s="38">
        <v>21.58</v>
      </c>
      <c r="D35" s="36">
        <v>428</v>
      </c>
      <c r="E35" s="36"/>
      <c r="F35" s="41"/>
      <c r="G35" s="466" t="s">
        <v>11</v>
      </c>
      <c r="H35" s="467"/>
      <c r="I35" s="470"/>
      <c r="J35" s="27"/>
    </row>
    <row r="36" spans="1:10" x14ac:dyDescent="0.3">
      <c r="A36" s="54">
        <v>1991</v>
      </c>
      <c r="B36" s="37">
        <v>19573</v>
      </c>
      <c r="C36" s="38">
        <v>18.18</v>
      </c>
      <c r="D36" s="36">
        <v>355.9</v>
      </c>
      <c r="E36" s="36"/>
      <c r="F36" s="41"/>
      <c r="G36" s="472"/>
      <c r="H36" s="467"/>
      <c r="I36" s="470"/>
      <c r="J36" s="27"/>
    </row>
    <row r="37" spans="1:10" ht="15.6" x14ac:dyDescent="0.3">
      <c r="A37" s="55" t="s">
        <v>15</v>
      </c>
      <c r="B37" s="37">
        <v>18237</v>
      </c>
      <c r="C37" s="38">
        <v>17.2</v>
      </c>
      <c r="D37" s="36">
        <v>313.73349000000002</v>
      </c>
      <c r="E37" s="36"/>
      <c r="F37" s="474" t="s">
        <v>16</v>
      </c>
      <c r="G37" s="472"/>
      <c r="H37" s="467"/>
      <c r="I37" s="470"/>
      <c r="J37" s="27"/>
    </row>
    <row r="38" spans="1:10" ht="15.6" x14ac:dyDescent="0.3">
      <c r="A38" s="55" t="s">
        <v>17</v>
      </c>
      <c r="B38" s="37">
        <v>17327</v>
      </c>
      <c r="C38" s="38">
        <v>14.78</v>
      </c>
      <c r="D38" s="36">
        <v>256.13094899999999</v>
      </c>
      <c r="E38" s="36"/>
      <c r="F38" s="475"/>
      <c r="G38" s="473"/>
      <c r="H38" s="468"/>
      <c r="I38" s="471"/>
      <c r="J38" s="27"/>
    </row>
    <row r="39" spans="1:10" ht="15.6" x14ac:dyDescent="0.3">
      <c r="A39" s="55" t="s">
        <v>18</v>
      </c>
      <c r="B39" s="37">
        <v>16425</v>
      </c>
      <c r="C39" s="38">
        <v>13.68</v>
      </c>
      <c r="D39" s="36">
        <v>224.72039799999999</v>
      </c>
      <c r="E39" s="36"/>
      <c r="F39" s="7" t="s">
        <v>19</v>
      </c>
      <c r="G39" s="37">
        <v>16448</v>
      </c>
      <c r="H39" s="38">
        <v>14.597519455252918</v>
      </c>
      <c r="I39" s="56">
        <v>240.1</v>
      </c>
      <c r="J39" s="12"/>
    </row>
    <row r="40" spans="1:10" ht="15.6" x14ac:dyDescent="0.3">
      <c r="A40" s="55" t="s">
        <v>20</v>
      </c>
      <c r="B40" s="37">
        <v>16170</v>
      </c>
      <c r="C40" s="38">
        <v>14.96</v>
      </c>
      <c r="D40" s="36">
        <v>241.85994500000001</v>
      </c>
      <c r="E40" s="36"/>
      <c r="F40" s="7" t="s">
        <v>21</v>
      </c>
      <c r="G40" s="37">
        <v>15695</v>
      </c>
      <c r="H40" s="38">
        <v>15.597323988531381</v>
      </c>
      <c r="I40" s="56">
        <v>244.8</v>
      </c>
      <c r="J40" s="12"/>
    </row>
    <row r="41" spans="1:10" ht="15.6" x14ac:dyDescent="0.3">
      <c r="A41" s="55" t="s">
        <v>22</v>
      </c>
      <c r="B41" s="37">
        <v>15957</v>
      </c>
      <c r="C41" s="38">
        <v>18.809999999999999</v>
      </c>
      <c r="D41" s="36">
        <v>300.17731900000001</v>
      </c>
      <c r="E41" s="36"/>
      <c r="F41" s="7" t="s">
        <v>23</v>
      </c>
      <c r="G41" s="37"/>
      <c r="H41" s="38"/>
      <c r="I41" s="52"/>
      <c r="J41" s="12"/>
    </row>
    <row r="42" spans="1:10" ht="15.6" x14ac:dyDescent="0.3">
      <c r="A42" s="55" t="s">
        <v>24</v>
      </c>
      <c r="B42" s="37">
        <v>16233</v>
      </c>
      <c r="C42" s="38">
        <v>17.224730364073181</v>
      </c>
      <c r="D42" s="36">
        <v>279.60904799999997</v>
      </c>
      <c r="E42" s="36"/>
      <c r="F42" s="7" t="s">
        <v>25</v>
      </c>
      <c r="G42" s="37"/>
      <c r="H42" s="38"/>
      <c r="I42" s="52"/>
      <c r="J42" s="12"/>
    </row>
    <row r="43" spans="1:10" x14ac:dyDescent="0.3">
      <c r="A43" s="54"/>
      <c r="B43" s="37"/>
      <c r="C43" s="38"/>
      <c r="D43" s="36"/>
      <c r="E43" s="36"/>
      <c r="F43" s="7" t="s">
        <v>26</v>
      </c>
      <c r="G43" s="37"/>
      <c r="H43" s="38"/>
      <c r="I43" s="52"/>
      <c r="J43" s="12"/>
    </row>
    <row r="44" spans="1:10" x14ac:dyDescent="0.3">
      <c r="A44" s="54"/>
      <c r="B44" s="37"/>
      <c r="C44" s="38"/>
      <c r="D44" s="36"/>
      <c r="E44" s="36"/>
      <c r="F44" s="7" t="s">
        <v>27</v>
      </c>
      <c r="G44" s="37"/>
      <c r="H44" s="38"/>
      <c r="I44" s="52"/>
      <c r="J44" s="12"/>
    </row>
    <row r="45" spans="1:10" x14ac:dyDescent="0.3">
      <c r="A45" s="54"/>
      <c r="B45" s="37"/>
      <c r="C45" s="38"/>
      <c r="D45" s="36"/>
      <c r="E45" s="36"/>
      <c r="F45" s="7" t="s">
        <v>28</v>
      </c>
      <c r="G45" s="37">
        <v>15736</v>
      </c>
      <c r="H45" s="38">
        <v>27.4</v>
      </c>
      <c r="I45" s="57">
        <v>431.16639999999995</v>
      </c>
      <c r="J45" s="12"/>
    </row>
    <row r="46" spans="1:10" x14ac:dyDescent="0.3">
      <c r="A46" s="54"/>
      <c r="B46" s="37"/>
      <c r="C46" s="38"/>
      <c r="D46" s="36"/>
      <c r="E46" s="36"/>
      <c r="F46" s="7" t="s">
        <v>29</v>
      </c>
      <c r="G46" s="37">
        <v>16603</v>
      </c>
      <c r="H46" s="38">
        <v>20.56</v>
      </c>
      <c r="I46" s="57">
        <v>341.35768000000002</v>
      </c>
      <c r="J46" s="12"/>
    </row>
    <row r="47" spans="1:10" x14ac:dyDescent="0.3">
      <c r="A47" s="54"/>
      <c r="B47" s="37"/>
      <c r="C47" s="38"/>
      <c r="D47" s="36"/>
      <c r="E47" s="36"/>
      <c r="F47" s="7" t="s">
        <v>30</v>
      </c>
      <c r="G47" s="37">
        <v>17742</v>
      </c>
      <c r="H47" s="38">
        <v>27.27</v>
      </c>
      <c r="I47" s="57">
        <v>483.8</v>
      </c>
      <c r="J47" s="12"/>
    </row>
    <row r="48" spans="1:10" x14ac:dyDescent="0.3">
      <c r="A48" s="54"/>
      <c r="B48" s="37"/>
      <c r="C48" s="38"/>
      <c r="D48" s="36"/>
      <c r="E48" s="36"/>
      <c r="F48" s="7" t="s">
        <v>31</v>
      </c>
      <c r="G48" s="37">
        <v>21755.195210000002</v>
      </c>
      <c r="H48" s="38">
        <v>30.844774335628678</v>
      </c>
      <c r="I48" s="57">
        <v>671.03408688000002</v>
      </c>
      <c r="J48" s="12"/>
    </row>
    <row r="49" spans="1:10" x14ac:dyDescent="0.3">
      <c r="A49" s="54"/>
      <c r="B49" s="37"/>
      <c r="C49" s="38"/>
      <c r="D49" s="36"/>
      <c r="E49" s="36"/>
      <c r="F49" s="7" t="s">
        <v>32</v>
      </c>
      <c r="G49" s="37">
        <v>28643.37559901</v>
      </c>
      <c r="H49" s="38">
        <v>45.556520523241026</v>
      </c>
      <c r="I49" s="57">
        <v>1304.8925283312001</v>
      </c>
      <c r="J49" s="12"/>
    </row>
    <row r="50" spans="1:10" x14ac:dyDescent="0.3">
      <c r="A50" s="54"/>
      <c r="B50" s="37"/>
      <c r="C50" s="38"/>
      <c r="D50" s="36"/>
      <c r="E50" s="36"/>
      <c r="F50" s="7" t="s">
        <v>33</v>
      </c>
      <c r="G50" s="37">
        <v>35095.391457275</v>
      </c>
      <c r="H50" s="38">
        <v>57.329257378479198</v>
      </c>
      <c r="I50" s="57">
        <v>2011.9927296525989</v>
      </c>
      <c r="J50" s="12"/>
    </row>
    <row r="51" spans="1:10" x14ac:dyDescent="0.3">
      <c r="A51" s="54"/>
      <c r="B51" s="37"/>
      <c r="C51" s="38"/>
      <c r="D51" s="36"/>
      <c r="E51" s="36"/>
      <c r="F51" s="7" t="s">
        <v>34</v>
      </c>
      <c r="G51" s="37">
        <v>36201.662769457995</v>
      </c>
      <c r="H51" s="38">
        <v>55.824500913993738</v>
      </c>
      <c r="I51" s="57">
        <v>2020.939756361701</v>
      </c>
      <c r="J51" s="12"/>
    </row>
    <row r="52" spans="1:10" x14ac:dyDescent="0.3">
      <c r="A52" s="54"/>
      <c r="B52" s="37"/>
      <c r="C52" s="38"/>
      <c r="D52" s="36"/>
      <c r="E52" s="36"/>
      <c r="F52" s="7" t="s">
        <v>35</v>
      </c>
      <c r="G52" s="37">
        <v>33765.546539999996</v>
      </c>
      <c r="H52" s="38">
        <v>87.281010936362591</v>
      </c>
      <c r="I52" s="57">
        <v>2947.0910368300001</v>
      </c>
      <c r="J52" s="12"/>
    </row>
    <row r="53" spans="1:10" x14ac:dyDescent="0.3">
      <c r="A53" s="54"/>
      <c r="B53" s="37"/>
      <c r="C53" s="38"/>
      <c r="D53" s="36"/>
      <c r="E53" s="36"/>
      <c r="F53" s="7" t="s">
        <v>36</v>
      </c>
      <c r="G53" s="37">
        <v>30083.46731</v>
      </c>
      <c r="H53" s="38">
        <v>60.466423241556861</v>
      </c>
      <c r="I53" s="57">
        <v>1819.03966694</v>
      </c>
      <c r="J53" s="12"/>
    </row>
    <row r="54" spans="1:10" x14ac:dyDescent="0.3">
      <c r="A54" s="54"/>
      <c r="B54" s="37"/>
      <c r="C54" s="38"/>
      <c r="D54" s="36"/>
      <c r="E54" s="36"/>
      <c r="F54" s="7" t="s">
        <v>37</v>
      </c>
      <c r="G54" s="37">
        <v>26211.67296</v>
      </c>
      <c r="H54" s="38">
        <v>65.270926071023283</v>
      </c>
      <c r="I54" s="57">
        <v>1710.86016797</v>
      </c>
      <c r="J54" s="12"/>
    </row>
    <row r="55" spans="1:10" x14ac:dyDescent="0.3">
      <c r="A55" s="54"/>
      <c r="B55" s="37"/>
      <c r="C55" s="38"/>
      <c r="D55" s="36"/>
      <c r="E55" s="36"/>
      <c r="F55" s="7" t="s">
        <v>38</v>
      </c>
      <c r="G55" s="37">
        <v>24586.888300000002</v>
      </c>
      <c r="H55" s="38">
        <v>80.377003368498649</v>
      </c>
      <c r="I55" s="57">
        <v>1976.22040371</v>
      </c>
      <c r="J55" s="12"/>
    </row>
    <row r="56" spans="1:10" x14ac:dyDescent="0.3">
      <c r="A56" s="54"/>
      <c r="B56" s="37"/>
      <c r="C56" s="38"/>
      <c r="D56" s="36"/>
      <c r="E56" s="36"/>
      <c r="F56" s="7" t="s">
        <v>39</v>
      </c>
      <c r="G56" s="37">
        <v>24378.284079999998</v>
      </c>
      <c r="H56" s="38">
        <v>85.432365921055435</v>
      </c>
      <c r="I56" s="57">
        <v>2082.6944860499998</v>
      </c>
      <c r="J56" s="12"/>
    </row>
    <row r="57" spans="1:10" x14ac:dyDescent="0.3">
      <c r="A57" s="54"/>
      <c r="B57" s="37"/>
      <c r="C57" s="38"/>
      <c r="D57" s="36"/>
      <c r="E57" s="36"/>
      <c r="F57" s="7" t="s">
        <v>147</v>
      </c>
      <c r="G57" s="37">
        <v>28765.343000000001</v>
      </c>
      <c r="H57" s="38">
        <f>I57/G57*1000</f>
        <v>83.986321178231734</v>
      </c>
      <c r="I57" s="57">
        <v>2415.895336</v>
      </c>
      <c r="J57" s="12"/>
    </row>
    <row r="58" spans="1:10" x14ac:dyDescent="0.3">
      <c r="A58" s="54"/>
      <c r="B58" s="37"/>
      <c r="C58" s="38"/>
      <c r="D58" s="36"/>
      <c r="E58" s="36"/>
      <c r="F58" s="7" t="s">
        <v>151</v>
      </c>
      <c r="G58" s="37">
        <v>26745.751</v>
      </c>
      <c r="H58" s="38">
        <f t="shared" ref="H58:H62" si="0">I58/G58*1000</f>
        <v>88.644214215558947</v>
      </c>
      <c r="I58" s="57">
        <v>2370.8560809999999</v>
      </c>
      <c r="J58" s="12"/>
    </row>
    <row r="59" spans="1:10" x14ac:dyDescent="0.3">
      <c r="A59" s="54"/>
      <c r="B59" s="37"/>
      <c r="C59" s="38"/>
      <c r="D59" s="36"/>
      <c r="E59" s="36"/>
      <c r="F59" s="7" t="s">
        <v>166</v>
      </c>
      <c r="G59" s="37">
        <v>30439.036</v>
      </c>
      <c r="H59" s="38">
        <f t="shared" si="0"/>
        <v>58.542708711274557</v>
      </c>
      <c r="I59" s="57">
        <v>1781.983618</v>
      </c>
      <c r="J59" s="12"/>
    </row>
    <row r="60" spans="1:10" x14ac:dyDescent="0.3">
      <c r="A60" s="54"/>
      <c r="B60" s="37"/>
      <c r="C60" s="38"/>
      <c r="D60" s="36"/>
      <c r="E60" s="36"/>
      <c r="F60" s="7" t="s">
        <v>167</v>
      </c>
      <c r="G60" s="37">
        <v>25116.620999999999</v>
      </c>
      <c r="H60" s="38">
        <f t="shared" si="0"/>
        <v>34.306259030623586</v>
      </c>
      <c r="I60" s="57">
        <v>861.65730599999995</v>
      </c>
      <c r="J60" s="12"/>
    </row>
    <row r="61" spans="1:10" x14ac:dyDescent="0.3">
      <c r="A61" s="54"/>
      <c r="B61" s="37"/>
      <c r="C61" s="38"/>
      <c r="D61" s="36"/>
      <c r="E61" s="36"/>
      <c r="F61" s="7" t="s">
        <v>183</v>
      </c>
      <c r="G61" s="37">
        <v>21253.705000000002</v>
      </c>
      <c r="H61" s="38">
        <f t="shared" si="0"/>
        <v>41.846850325625581</v>
      </c>
      <c r="I61" s="57">
        <v>889.40061200000002</v>
      </c>
      <c r="J61" s="12"/>
    </row>
    <row r="62" spans="1:10" x14ac:dyDescent="0.3">
      <c r="A62" s="54"/>
      <c r="B62" s="37"/>
      <c r="C62" s="38"/>
      <c r="D62" s="36"/>
      <c r="E62" s="36"/>
      <c r="F62" s="7" t="s">
        <v>184</v>
      </c>
      <c r="G62" s="37">
        <v>19384.205000000002</v>
      </c>
      <c r="H62" s="38">
        <f t="shared" si="0"/>
        <v>53.574940679795738</v>
      </c>
      <c r="I62" s="57">
        <v>1038.5076329999999</v>
      </c>
      <c r="J62" s="12"/>
    </row>
    <row r="63" spans="1:10" x14ac:dyDescent="0.3">
      <c r="A63" s="1"/>
      <c r="B63" s="1"/>
      <c r="C63" s="1"/>
      <c r="D63" s="1"/>
      <c r="E63" s="403"/>
      <c r="F63" s="84" t="s">
        <v>190</v>
      </c>
      <c r="G63" s="37">
        <v>22860</v>
      </c>
      <c r="H63" s="402">
        <v>53.21</v>
      </c>
      <c r="I63" s="57">
        <v>1216.5</v>
      </c>
      <c r="J63" s="27"/>
    </row>
    <row r="64" spans="1:10" x14ac:dyDescent="0.3">
      <c r="A64" s="1"/>
      <c r="B64" s="1"/>
      <c r="C64" s="1"/>
      <c r="D64" s="1"/>
      <c r="E64" s="1"/>
      <c r="F64" s="421" t="s">
        <v>203</v>
      </c>
      <c r="G64" s="37">
        <v>21210</v>
      </c>
      <c r="H64" s="402">
        <v>41.64</v>
      </c>
      <c r="I64" s="57">
        <v>883.3</v>
      </c>
      <c r="J64" s="27"/>
    </row>
    <row r="65" spans="1:10" x14ac:dyDescent="0.3">
      <c r="A65" s="342"/>
      <c r="B65" s="422"/>
      <c r="C65" s="422"/>
      <c r="D65" s="422"/>
      <c r="E65" s="423"/>
      <c r="F65" s="421" t="s">
        <v>277</v>
      </c>
      <c r="G65" s="37">
        <v>18773</v>
      </c>
      <c r="H65" s="402">
        <v>45.39</v>
      </c>
      <c r="I65" s="57">
        <v>852.1</v>
      </c>
      <c r="J65" s="27"/>
    </row>
    <row r="66" spans="1:10" x14ac:dyDescent="0.3">
      <c r="A66" s="1"/>
      <c r="B66" s="28"/>
      <c r="C66" s="28"/>
      <c r="D66" s="28"/>
      <c r="E66" s="28"/>
      <c r="F66" s="404" t="s">
        <v>305</v>
      </c>
      <c r="G66" s="99">
        <v>19440</v>
      </c>
      <c r="H66" s="426">
        <v>83.22</v>
      </c>
      <c r="I66" s="343">
        <v>1642</v>
      </c>
      <c r="J66" s="27"/>
    </row>
    <row r="67" spans="1:10" x14ac:dyDescent="0.3">
      <c r="A67" s="1"/>
      <c r="B67" s="28"/>
      <c r="C67" s="28"/>
      <c r="D67" s="28"/>
      <c r="E67" s="28"/>
      <c r="F67" s="420"/>
      <c r="G67" s="29"/>
      <c r="H67" s="28"/>
      <c r="I67" s="27"/>
      <c r="J67" s="27"/>
    </row>
    <row r="68" spans="1:10" x14ac:dyDescent="0.3">
      <c r="A68" s="8">
        <v>1</v>
      </c>
      <c r="B68" s="8" t="s">
        <v>40</v>
      </c>
      <c r="C68" s="8"/>
      <c r="D68" s="8"/>
      <c r="E68" s="8"/>
      <c r="F68" s="39"/>
      <c r="G68" s="39"/>
      <c r="H68" s="8"/>
      <c r="I68" s="40"/>
      <c r="J68" s="40"/>
    </row>
    <row r="69" spans="1:10" ht="75.75" customHeight="1" x14ac:dyDescent="0.3">
      <c r="A69" s="32">
        <v>2</v>
      </c>
      <c r="B69" s="462" t="s">
        <v>324</v>
      </c>
      <c r="C69" s="463"/>
      <c r="D69" s="463"/>
      <c r="E69" s="463"/>
      <c r="F69" s="463"/>
      <c r="G69" s="463"/>
      <c r="H69" s="463"/>
      <c r="I69" s="464"/>
      <c r="J69" s="464"/>
    </row>
    <row r="70" spans="1:10" ht="27" customHeight="1" x14ac:dyDescent="0.3">
      <c r="A70" s="32">
        <v>3</v>
      </c>
      <c r="B70" s="462" t="s">
        <v>41</v>
      </c>
      <c r="C70" s="463"/>
      <c r="D70" s="463"/>
      <c r="E70" s="463"/>
      <c r="F70" s="463"/>
      <c r="G70" s="463"/>
      <c r="H70" s="463"/>
      <c r="I70" s="464"/>
      <c r="J70" s="464"/>
    </row>
    <row r="71" spans="1:10" x14ac:dyDescent="0.3">
      <c r="A71" s="8"/>
      <c r="B71" s="8"/>
      <c r="C71" s="8"/>
      <c r="D71" s="8"/>
      <c r="E71" s="8"/>
      <c r="F71" s="39"/>
      <c r="G71" s="39"/>
      <c r="H71" s="8"/>
      <c r="I71" s="40"/>
      <c r="J71" s="40"/>
    </row>
    <row r="72" spans="1:10" ht="61.2" customHeight="1" x14ac:dyDescent="0.3">
      <c r="A72" s="465" t="s">
        <v>329</v>
      </c>
      <c r="B72" s="464"/>
      <c r="C72" s="464"/>
      <c r="D72" s="464"/>
      <c r="E72" s="464"/>
      <c r="F72" s="464"/>
      <c r="G72" s="464"/>
      <c r="H72" s="464"/>
      <c r="I72" s="464"/>
      <c r="J72" s="464"/>
    </row>
  </sheetData>
  <mergeCells count="8">
    <mergeCell ref="F34:G34"/>
    <mergeCell ref="B69:J69"/>
    <mergeCell ref="A72:J72"/>
    <mergeCell ref="B70:J70"/>
    <mergeCell ref="H34:H38"/>
    <mergeCell ref="I34:I38"/>
    <mergeCell ref="G35:G38"/>
    <mergeCell ref="F37:F3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92"/>
  <sheetViews>
    <sheetView zoomScaleNormal="100" workbookViewId="0">
      <selection sqref="A1:R1"/>
    </sheetView>
  </sheetViews>
  <sheetFormatPr defaultRowHeight="14.4" x14ac:dyDescent="0.3"/>
  <cols>
    <col min="2" max="2" width="8.33203125" customWidth="1"/>
    <col min="3" max="3" width="8.5546875" customWidth="1"/>
    <col min="8" max="8" width="8.33203125" customWidth="1"/>
    <col min="9" max="9" width="7.5546875" customWidth="1"/>
    <col min="10" max="10" width="8" customWidth="1"/>
    <col min="11" max="11" width="8.33203125" customWidth="1"/>
    <col min="13" max="13" width="8.109375" customWidth="1"/>
    <col min="14" max="14" width="6.6640625" customWidth="1"/>
    <col min="15" max="15" width="8.5546875" customWidth="1"/>
    <col min="16" max="16" width="7.6640625" customWidth="1"/>
    <col min="17" max="17" width="8.109375" customWidth="1"/>
    <col min="31" max="31" width="10.109375" bestFit="1" customWidth="1"/>
  </cols>
  <sheetData>
    <row r="1" spans="1:32" ht="25.2" customHeight="1" x14ac:dyDescent="0.3">
      <c r="A1" s="477" t="s">
        <v>304</v>
      </c>
      <c r="B1" s="478"/>
      <c r="C1" s="478"/>
      <c r="D1" s="478"/>
      <c r="E1" s="478"/>
      <c r="F1" s="478"/>
      <c r="G1" s="478"/>
      <c r="H1" s="478"/>
      <c r="I1" s="478"/>
      <c r="J1" s="478"/>
      <c r="K1" s="478"/>
      <c r="L1" s="478"/>
      <c r="M1" s="478"/>
      <c r="N1" s="478"/>
      <c r="O1" s="478"/>
      <c r="P1" s="478"/>
      <c r="Q1" s="478"/>
      <c r="R1" s="478"/>
    </row>
    <row r="2" spans="1:32" x14ac:dyDescent="0.3">
      <c r="A2" s="89"/>
      <c r="B2" s="78"/>
      <c r="C2" s="79" t="s">
        <v>42</v>
      </c>
      <c r="D2" s="79"/>
      <c r="E2" s="79"/>
      <c r="F2" s="79"/>
      <c r="G2" s="80"/>
      <c r="H2" s="81"/>
      <c r="I2" s="69"/>
      <c r="J2" s="69"/>
      <c r="K2" s="69"/>
      <c r="L2" s="82" t="s">
        <v>43</v>
      </c>
      <c r="M2" s="69"/>
      <c r="N2" s="69"/>
      <c r="O2" s="69"/>
      <c r="P2" s="69"/>
      <c r="Q2" s="63"/>
      <c r="R2" s="80"/>
    </row>
    <row r="3" spans="1:32" x14ac:dyDescent="0.3">
      <c r="A3" s="90"/>
      <c r="B3" s="65"/>
      <c r="C3" s="66"/>
      <c r="D3" s="66"/>
      <c r="E3" s="66"/>
      <c r="F3" s="63"/>
      <c r="G3" s="67"/>
      <c r="H3" s="68" t="s">
        <v>44</v>
      </c>
      <c r="I3" s="69"/>
      <c r="J3" s="69"/>
      <c r="K3" s="70"/>
      <c r="L3" s="71"/>
      <c r="M3" s="68" t="s">
        <v>45</v>
      </c>
      <c r="N3" s="69"/>
      <c r="O3" s="69"/>
      <c r="P3" s="69"/>
      <c r="Q3" s="71"/>
      <c r="R3" s="67"/>
      <c r="AC3" s="391" t="s">
        <v>300</v>
      </c>
    </row>
    <row r="4" spans="1:32" x14ac:dyDescent="0.3">
      <c r="A4" s="491" t="s">
        <v>2</v>
      </c>
      <c r="B4" s="489" t="s">
        <v>3</v>
      </c>
      <c r="C4" s="487" t="s">
        <v>4</v>
      </c>
      <c r="D4" s="485" t="s">
        <v>178</v>
      </c>
      <c r="E4" s="485" t="s">
        <v>6</v>
      </c>
      <c r="F4" s="485" t="s">
        <v>7</v>
      </c>
      <c r="G4" s="493" t="s">
        <v>9</v>
      </c>
      <c r="H4" s="72"/>
      <c r="I4" s="63"/>
      <c r="J4" s="63" t="s">
        <v>46</v>
      </c>
      <c r="K4" s="63" t="s">
        <v>47</v>
      </c>
      <c r="L4" s="73" t="s">
        <v>48</v>
      </c>
      <c r="M4" s="72"/>
      <c r="N4" s="63"/>
      <c r="O4" s="63" t="s">
        <v>46</v>
      </c>
      <c r="P4" s="59"/>
      <c r="Q4" s="74" t="s">
        <v>48</v>
      </c>
      <c r="R4" s="91"/>
      <c r="AC4" t="s">
        <v>186</v>
      </c>
      <c r="AE4" s="204">
        <v>9235778</v>
      </c>
    </row>
    <row r="5" spans="1:32" ht="15.6" x14ac:dyDescent="0.3">
      <c r="A5" s="492"/>
      <c r="B5" s="490"/>
      <c r="C5" s="488"/>
      <c r="D5" s="486"/>
      <c r="E5" s="486"/>
      <c r="F5" s="486"/>
      <c r="G5" s="494"/>
      <c r="H5" s="75" t="s">
        <v>49</v>
      </c>
      <c r="I5" s="64" t="s">
        <v>50</v>
      </c>
      <c r="J5" s="64" t="s">
        <v>51</v>
      </c>
      <c r="K5" s="64" t="s">
        <v>52</v>
      </c>
      <c r="L5" s="74" t="s">
        <v>53</v>
      </c>
      <c r="M5" s="75" t="s">
        <v>49</v>
      </c>
      <c r="N5" s="64" t="s">
        <v>50</v>
      </c>
      <c r="O5" s="64" t="s">
        <v>51</v>
      </c>
      <c r="P5" s="70" t="s">
        <v>54</v>
      </c>
      <c r="Q5" s="74" t="s">
        <v>53</v>
      </c>
      <c r="R5" s="92" t="s">
        <v>9</v>
      </c>
      <c r="AC5" t="s">
        <v>187</v>
      </c>
      <c r="AE5" s="204">
        <v>2935118</v>
      </c>
    </row>
    <row r="6" spans="1:32" x14ac:dyDescent="0.3">
      <c r="A6" s="93"/>
      <c r="B6" s="63"/>
      <c r="C6" s="63"/>
      <c r="D6" s="63"/>
      <c r="E6" s="63"/>
      <c r="F6" s="63"/>
      <c r="G6" s="73"/>
      <c r="H6" s="63"/>
      <c r="I6" s="63"/>
      <c r="J6" s="63"/>
      <c r="K6" s="63"/>
      <c r="L6" s="73"/>
      <c r="M6" s="63"/>
      <c r="N6" s="63"/>
      <c r="O6" s="63"/>
      <c r="P6" s="83"/>
      <c r="Q6" s="73"/>
      <c r="R6" s="73"/>
      <c r="AC6" t="s">
        <v>188</v>
      </c>
      <c r="AE6" s="204">
        <v>2016284</v>
      </c>
    </row>
    <row r="7" spans="1:32" x14ac:dyDescent="0.3">
      <c r="A7" s="95">
        <v>1960</v>
      </c>
      <c r="B7" s="84">
        <v>2811</v>
      </c>
      <c r="C7" s="37">
        <v>303</v>
      </c>
      <c r="D7" s="37">
        <v>96</v>
      </c>
      <c r="E7" s="37">
        <v>497</v>
      </c>
      <c r="F7" s="37"/>
      <c r="G7" s="85">
        <v>3707</v>
      </c>
      <c r="H7" s="84">
        <v>114</v>
      </c>
      <c r="I7" s="37">
        <v>4</v>
      </c>
      <c r="J7" s="37">
        <v>58</v>
      </c>
      <c r="K7" s="37"/>
      <c r="L7" s="85">
        <v>176</v>
      </c>
      <c r="M7" s="84">
        <v>14</v>
      </c>
      <c r="N7" s="37">
        <v>3</v>
      </c>
      <c r="O7" s="37">
        <v>150</v>
      </c>
      <c r="P7" s="37"/>
      <c r="Q7" s="85">
        <v>167</v>
      </c>
      <c r="R7" s="94">
        <v>343</v>
      </c>
      <c r="AC7" t="s">
        <v>189</v>
      </c>
      <c r="AE7" s="204">
        <v>1923348</v>
      </c>
    </row>
    <row r="8" spans="1:32" x14ac:dyDescent="0.3">
      <c r="A8" s="95">
        <v>1961</v>
      </c>
      <c r="B8" s="84">
        <v>2447</v>
      </c>
      <c r="C8" s="37">
        <v>324</v>
      </c>
      <c r="D8" s="37">
        <v>81</v>
      </c>
      <c r="E8" s="37">
        <v>535</v>
      </c>
      <c r="F8" s="37"/>
      <c r="G8" s="85">
        <v>3387</v>
      </c>
      <c r="H8" s="84">
        <v>169</v>
      </c>
      <c r="I8" s="37">
        <v>6</v>
      </c>
      <c r="J8" s="37">
        <v>60</v>
      </c>
      <c r="K8" s="37"/>
      <c r="L8" s="85">
        <v>235</v>
      </c>
      <c r="M8" s="84">
        <v>7</v>
      </c>
      <c r="N8" s="37">
        <v>2</v>
      </c>
      <c r="O8" s="37">
        <v>173</v>
      </c>
      <c r="P8" s="37"/>
      <c r="Q8" s="85">
        <v>182</v>
      </c>
      <c r="R8" s="94">
        <v>417</v>
      </c>
      <c r="AC8" t="s">
        <v>269</v>
      </c>
      <c r="AE8" s="204">
        <v>531130</v>
      </c>
    </row>
    <row r="9" spans="1:32" x14ac:dyDescent="0.3">
      <c r="A9" s="95">
        <v>1962</v>
      </c>
      <c r="B9" s="84">
        <v>2615</v>
      </c>
      <c r="C9" s="37">
        <v>333</v>
      </c>
      <c r="D9" s="37">
        <v>88</v>
      </c>
      <c r="E9" s="37">
        <v>656</v>
      </c>
      <c r="F9" s="37"/>
      <c r="G9" s="85">
        <v>3692</v>
      </c>
      <c r="H9" s="84">
        <v>182</v>
      </c>
      <c r="I9" s="37">
        <v>16</v>
      </c>
      <c r="J9" s="37">
        <v>57</v>
      </c>
      <c r="K9" s="37"/>
      <c r="L9" s="85">
        <v>255</v>
      </c>
      <c r="M9" s="84">
        <v>8</v>
      </c>
      <c r="N9" s="37">
        <v>2</v>
      </c>
      <c r="O9" s="37">
        <v>154</v>
      </c>
      <c r="P9" s="37"/>
      <c r="Q9" s="85">
        <v>164</v>
      </c>
      <c r="R9" s="94">
        <v>419</v>
      </c>
    </row>
    <row r="10" spans="1:32" ht="15" customHeight="1" x14ac:dyDescent="0.3">
      <c r="A10" s="95">
        <v>1963</v>
      </c>
      <c r="B10" s="84">
        <v>2550</v>
      </c>
      <c r="C10" s="37">
        <v>310</v>
      </c>
      <c r="D10" s="37">
        <v>82</v>
      </c>
      <c r="E10" s="37">
        <v>700</v>
      </c>
      <c r="F10" s="37"/>
      <c r="G10" s="85">
        <v>3642</v>
      </c>
      <c r="H10" s="84">
        <v>131</v>
      </c>
      <c r="I10" s="37">
        <v>6</v>
      </c>
      <c r="J10" s="37">
        <v>60</v>
      </c>
      <c r="K10" s="37"/>
      <c r="L10" s="85">
        <v>197</v>
      </c>
      <c r="M10" s="84">
        <v>8</v>
      </c>
      <c r="N10" s="37">
        <v>5</v>
      </c>
      <c r="O10" s="37">
        <v>152</v>
      </c>
      <c r="P10" s="37"/>
      <c r="Q10" s="85">
        <v>165</v>
      </c>
      <c r="R10" s="94">
        <v>362</v>
      </c>
      <c r="AC10" s="476" t="s">
        <v>301</v>
      </c>
      <c r="AD10" s="476"/>
      <c r="AE10" s="476"/>
      <c r="AF10" s="344"/>
    </row>
    <row r="11" spans="1:32" x14ac:dyDescent="0.3">
      <c r="A11" s="95">
        <v>1964</v>
      </c>
      <c r="B11" s="84">
        <v>2216</v>
      </c>
      <c r="C11" s="37">
        <v>317</v>
      </c>
      <c r="D11" s="37">
        <v>88</v>
      </c>
      <c r="E11" s="37">
        <v>708</v>
      </c>
      <c r="F11" s="37"/>
      <c r="G11" s="85">
        <v>3329</v>
      </c>
      <c r="H11" s="84">
        <v>100</v>
      </c>
      <c r="I11" s="37">
        <v>7</v>
      </c>
      <c r="J11" s="37">
        <v>109</v>
      </c>
      <c r="K11" s="37"/>
      <c r="L11" s="85">
        <v>216</v>
      </c>
      <c r="M11" s="84">
        <v>22</v>
      </c>
      <c r="N11" s="37">
        <v>3</v>
      </c>
      <c r="O11" s="37">
        <v>150</v>
      </c>
      <c r="P11" s="37"/>
      <c r="Q11" s="85">
        <v>175</v>
      </c>
      <c r="R11" s="94">
        <v>391</v>
      </c>
      <c r="AC11" s="476"/>
      <c r="AD11" s="476"/>
      <c r="AE11" s="476"/>
      <c r="AF11" s="344"/>
    </row>
    <row r="12" spans="1:32" x14ac:dyDescent="0.3">
      <c r="A12" s="95">
        <v>1965</v>
      </c>
      <c r="B12" s="84">
        <v>2649</v>
      </c>
      <c r="C12" s="37">
        <v>306</v>
      </c>
      <c r="D12" s="37">
        <v>101</v>
      </c>
      <c r="E12" s="37">
        <v>754</v>
      </c>
      <c r="F12" s="37"/>
      <c r="G12" s="85">
        <v>3810</v>
      </c>
      <c r="H12" s="84">
        <v>177</v>
      </c>
      <c r="I12" s="37">
        <v>9</v>
      </c>
      <c r="J12" s="37">
        <v>107</v>
      </c>
      <c r="K12" s="37"/>
      <c r="L12" s="85">
        <v>293</v>
      </c>
      <c r="M12" s="84">
        <v>14</v>
      </c>
      <c r="N12" s="37">
        <v>1</v>
      </c>
      <c r="O12" s="37">
        <v>199</v>
      </c>
      <c r="P12" s="37"/>
      <c r="Q12" s="85">
        <v>214</v>
      </c>
      <c r="R12" s="94">
        <v>507</v>
      </c>
      <c r="AC12" s="476"/>
      <c r="AD12" s="476"/>
      <c r="AE12" s="476"/>
      <c r="AF12" s="344"/>
    </row>
    <row r="13" spans="1:32" x14ac:dyDescent="0.3">
      <c r="A13" s="95">
        <v>1966</v>
      </c>
      <c r="B13" s="84">
        <v>2308</v>
      </c>
      <c r="C13" s="37">
        <v>301</v>
      </c>
      <c r="D13" s="37">
        <v>106</v>
      </c>
      <c r="E13" s="37">
        <v>792</v>
      </c>
      <c r="F13" s="37"/>
      <c r="G13" s="85">
        <v>3507</v>
      </c>
      <c r="H13" s="84">
        <v>179</v>
      </c>
      <c r="I13" s="37">
        <v>9</v>
      </c>
      <c r="J13" s="37">
        <v>96</v>
      </c>
      <c r="K13" s="37"/>
      <c r="L13" s="85">
        <v>284</v>
      </c>
      <c r="M13" s="84">
        <v>10</v>
      </c>
      <c r="N13" s="37">
        <v>3</v>
      </c>
      <c r="O13" s="37">
        <v>185</v>
      </c>
      <c r="P13" s="37"/>
      <c r="Q13" s="85">
        <v>198</v>
      </c>
      <c r="R13" s="94">
        <v>482</v>
      </c>
      <c r="AC13" s="476"/>
      <c r="AD13" s="476"/>
      <c r="AE13" s="476"/>
      <c r="AF13" s="344"/>
    </row>
    <row r="14" spans="1:32" x14ac:dyDescent="0.3">
      <c r="A14" s="95">
        <v>1967</v>
      </c>
      <c r="B14" s="84">
        <v>2097</v>
      </c>
      <c r="C14" s="37">
        <v>286</v>
      </c>
      <c r="D14" s="37">
        <v>96</v>
      </c>
      <c r="E14" s="37">
        <v>802</v>
      </c>
      <c r="F14" s="37">
        <v>109</v>
      </c>
      <c r="G14" s="85">
        <v>3390</v>
      </c>
      <c r="H14" s="84">
        <v>162</v>
      </c>
      <c r="I14" s="37">
        <v>14</v>
      </c>
      <c r="J14" s="37">
        <v>104</v>
      </c>
      <c r="K14" s="37"/>
      <c r="L14" s="85">
        <v>280</v>
      </c>
      <c r="M14" s="84">
        <v>7</v>
      </c>
      <c r="N14" s="37">
        <v>5</v>
      </c>
      <c r="O14" s="37">
        <v>191</v>
      </c>
      <c r="P14" s="37"/>
      <c r="Q14" s="85">
        <v>203</v>
      </c>
      <c r="R14" s="94">
        <v>483</v>
      </c>
    </row>
    <row r="15" spans="1:32" x14ac:dyDescent="0.3">
      <c r="A15" s="95">
        <v>1968</v>
      </c>
      <c r="B15" s="84">
        <v>1898</v>
      </c>
      <c r="C15" s="37">
        <v>282</v>
      </c>
      <c r="D15" s="37">
        <v>99</v>
      </c>
      <c r="E15" s="37">
        <v>784</v>
      </c>
      <c r="F15" s="37">
        <v>328</v>
      </c>
      <c r="G15" s="85">
        <v>3391</v>
      </c>
      <c r="H15" s="84">
        <v>300</v>
      </c>
      <c r="I15" s="37">
        <v>14</v>
      </c>
      <c r="J15" s="37">
        <v>89</v>
      </c>
      <c r="K15" s="37"/>
      <c r="L15" s="85">
        <v>403</v>
      </c>
      <c r="M15" s="84">
        <v>15</v>
      </c>
      <c r="N15" s="37">
        <v>13</v>
      </c>
      <c r="O15" s="37">
        <v>509</v>
      </c>
      <c r="P15" s="37"/>
      <c r="Q15" s="85">
        <v>537</v>
      </c>
      <c r="R15" s="94">
        <v>940</v>
      </c>
    </row>
    <row r="16" spans="1:32" x14ac:dyDescent="0.3">
      <c r="A16" s="95">
        <v>1969</v>
      </c>
      <c r="B16" s="84">
        <v>1827</v>
      </c>
      <c r="C16" s="37">
        <v>244</v>
      </c>
      <c r="D16" s="37">
        <v>108</v>
      </c>
      <c r="E16" s="37">
        <v>759</v>
      </c>
      <c r="F16" s="37">
        <v>397</v>
      </c>
      <c r="G16" s="85">
        <v>3335</v>
      </c>
      <c r="H16" s="84">
        <v>171</v>
      </c>
      <c r="I16" s="37">
        <v>44</v>
      </c>
      <c r="J16" s="37">
        <v>105</v>
      </c>
      <c r="K16" s="37"/>
      <c r="L16" s="85">
        <v>320</v>
      </c>
      <c r="M16" s="84">
        <v>15</v>
      </c>
      <c r="N16" s="37">
        <v>5</v>
      </c>
      <c r="O16" s="37">
        <v>466</v>
      </c>
      <c r="P16" s="37"/>
      <c r="Q16" s="85">
        <v>486</v>
      </c>
      <c r="R16" s="94">
        <v>806</v>
      </c>
    </row>
    <row r="17" spans="1:27" x14ac:dyDescent="0.3">
      <c r="A17" s="95">
        <v>1970</v>
      </c>
      <c r="B17" s="84">
        <v>1806</v>
      </c>
      <c r="C17" s="37">
        <v>200</v>
      </c>
      <c r="D17" s="37">
        <v>92</v>
      </c>
      <c r="E17" s="37">
        <v>743</v>
      </c>
      <c r="F17" s="37">
        <v>371</v>
      </c>
      <c r="G17" s="85">
        <v>3212</v>
      </c>
      <c r="H17" s="84">
        <v>60</v>
      </c>
      <c r="I17" s="37">
        <v>30</v>
      </c>
      <c r="J17" s="37">
        <v>63</v>
      </c>
      <c r="K17" s="37"/>
      <c r="L17" s="85">
        <v>153</v>
      </c>
      <c r="M17" s="84">
        <v>12</v>
      </c>
      <c r="N17" s="37">
        <v>11</v>
      </c>
      <c r="O17" s="37">
        <v>272</v>
      </c>
      <c r="P17" s="37"/>
      <c r="Q17" s="85">
        <v>295</v>
      </c>
      <c r="R17" s="94">
        <v>448</v>
      </c>
    </row>
    <row r="18" spans="1:27" x14ac:dyDescent="0.3">
      <c r="A18" s="95">
        <v>1971</v>
      </c>
      <c r="B18" s="84">
        <v>1768</v>
      </c>
      <c r="C18" s="37">
        <v>212</v>
      </c>
      <c r="D18" s="37">
        <v>96</v>
      </c>
      <c r="E18" s="37">
        <v>748</v>
      </c>
      <c r="F18" s="37">
        <v>321</v>
      </c>
      <c r="G18" s="85">
        <v>3145</v>
      </c>
      <c r="H18" s="84">
        <v>49</v>
      </c>
      <c r="I18" s="37">
        <v>36</v>
      </c>
      <c r="J18" s="37">
        <v>34</v>
      </c>
      <c r="K18" s="37"/>
      <c r="L18" s="85">
        <v>119</v>
      </c>
      <c r="M18" s="84">
        <v>3</v>
      </c>
      <c r="N18" s="37">
        <v>22</v>
      </c>
      <c r="O18" s="37">
        <v>323</v>
      </c>
      <c r="P18" s="37"/>
      <c r="Q18" s="85">
        <v>348</v>
      </c>
      <c r="R18" s="94">
        <v>467</v>
      </c>
    </row>
    <row r="19" spans="1:27" x14ac:dyDescent="0.3">
      <c r="A19" s="95">
        <v>1972</v>
      </c>
      <c r="B19" s="84">
        <v>1856</v>
      </c>
      <c r="C19" s="37">
        <v>224</v>
      </c>
      <c r="D19" s="37">
        <v>83</v>
      </c>
      <c r="E19" s="37">
        <v>706</v>
      </c>
      <c r="F19" s="37">
        <v>265</v>
      </c>
      <c r="G19" s="85">
        <v>3134</v>
      </c>
      <c r="H19" s="84">
        <v>79</v>
      </c>
      <c r="I19" s="37">
        <v>97</v>
      </c>
      <c r="J19" s="37">
        <v>87</v>
      </c>
      <c r="K19" s="37"/>
      <c r="L19" s="85">
        <v>263</v>
      </c>
      <c r="M19" s="84">
        <v>7</v>
      </c>
      <c r="N19" s="37">
        <v>19</v>
      </c>
      <c r="O19" s="37">
        <v>435</v>
      </c>
      <c r="P19" s="37"/>
      <c r="Q19" s="85">
        <v>461</v>
      </c>
      <c r="R19" s="96">
        <v>724</v>
      </c>
    </row>
    <row r="20" spans="1:27" x14ac:dyDescent="0.3">
      <c r="A20" s="95">
        <v>1973</v>
      </c>
      <c r="B20" s="84">
        <v>1708</v>
      </c>
      <c r="C20" s="37">
        <v>245</v>
      </c>
      <c r="D20" s="37">
        <v>83</v>
      </c>
      <c r="E20" s="37">
        <v>709</v>
      </c>
      <c r="F20" s="37">
        <v>248</v>
      </c>
      <c r="G20" s="85">
        <v>2993</v>
      </c>
      <c r="H20" s="84">
        <v>46</v>
      </c>
      <c r="I20" s="37">
        <v>165</v>
      </c>
      <c r="J20" s="37">
        <v>100</v>
      </c>
      <c r="K20" s="37"/>
      <c r="L20" s="85">
        <v>311</v>
      </c>
      <c r="M20" s="84">
        <v>6</v>
      </c>
      <c r="N20" s="37">
        <v>36</v>
      </c>
      <c r="O20" s="37">
        <v>366</v>
      </c>
      <c r="P20" s="37"/>
      <c r="Q20" s="85">
        <v>408</v>
      </c>
      <c r="R20" s="94">
        <v>719</v>
      </c>
    </row>
    <row r="21" spans="1:27" x14ac:dyDescent="0.3">
      <c r="A21" s="95">
        <v>1974</v>
      </c>
      <c r="B21" s="84">
        <v>1802</v>
      </c>
      <c r="C21" s="37">
        <v>267</v>
      </c>
      <c r="D21" s="37">
        <v>86</v>
      </c>
      <c r="E21" s="37">
        <v>712</v>
      </c>
      <c r="F21" s="37">
        <v>233</v>
      </c>
      <c r="G21" s="85">
        <v>3100</v>
      </c>
      <c r="H21" s="84">
        <v>58</v>
      </c>
      <c r="I21" s="37">
        <v>179</v>
      </c>
      <c r="J21" s="37">
        <v>212</v>
      </c>
      <c r="K21" s="37"/>
      <c r="L21" s="85">
        <v>449</v>
      </c>
      <c r="M21" s="84">
        <v>7</v>
      </c>
      <c r="N21" s="37">
        <v>21</v>
      </c>
      <c r="O21" s="37">
        <v>265</v>
      </c>
      <c r="P21" s="37"/>
      <c r="Q21" s="85">
        <v>293</v>
      </c>
      <c r="R21" s="94">
        <v>742</v>
      </c>
    </row>
    <row r="22" spans="1:27" x14ac:dyDescent="0.3">
      <c r="A22" s="95">
        <v>1975</v>
      </c>
      <c r="B22" s="84">
        <v>2067</v>
      </c>
      <c r="C22" s="37">
        <v>303</v>
      </c>
      <c r="D22" s="37">
        <v>100</v>
      </c>
      <c r="E22" s="37">
        <v>734</v>
      </c>
      <c r="F22" s="37">
        <v>231</v>
      </c>
      <c r="G22" s="85">
        <v>3435</v>
      </c>
      <c r="H22" s="84">
        <v>105</v>
      </c>
      <c r="I22" s="37">
        <v>261</v>
      </c>
      <c r="J22" s="37">
        <v>222</v>
      </c>
      <c r="K22" s="37"/>
      <c r="L22" s="85">
        <v>588</v>
      </c>
      <c r="M22" s="84">
        <v>6</v>
      </c>
      <c r="N22" s="37">
        <v>15</v>
      </c>
      <c r="O22" s="37">
        <v>236</v>
      </c>
      <c r="P22" s="37"/>
      <c r="Q22" s="85">
        <v>257</v>
      </c>
      <c r="R22" s="94">
        <v>845</v>
      </c>
    </row>
    <row r="23" spans="1:27" x14ac:dyDescent="0.3">
      <c r="A23" s="95">
        <v>1976</v>
      </c>
      <c r="B23" s="84">
        <v>1978</v>
      </c>
      <c r="C23" s="37">
        <v>316</v>
      </c>
      <c r="D23" s="37">
        <v>97</v>
      </c>
      <c r="E23" s="37">
        <v>737</v>
      </c>
      <c r="F23" s="37">
        <v>181</v>
      </c>
      <c r="G23" s="85">
        <v>3309</v>
      </c>
      <c r="H23" s="84">
        <v>106</v>
      </c>
      <c r="I23" s="37">
        <v>264</v>
      </c>
      <c r="J23" s="37">
        <v>169</v>
      </c>
      <c r="K23" s="37"/>
      <c r="L23" s="85">
        <v>539</v>
      </c>
      <c r="M23" s="84">
        <v>17</v>
      </c>
      <c r="N23" s="37">
        <v>8</v>
      </c>
      <c r="O23" s="37">
        <v>223</v>
      </c>
      <c r="P23" s="37"/>
      <c r="Q23" s="85">
        <v>248</v>
      </c>
      <c r="R23" s="94">
        <v>787</v>
      </c>
    </row>
    <row r="24" spans="1:27" x14ac:dyDescent="0.3">
      <c r="A24" s="95">
        <v>1977</v>
      </c>
      <c r="B24" s="84">
        <v>1999</v>
      </c>
      <c r="C24" s="37">
        <v>343</v>
      </c>
      <c r="D24" s="37">
        <v>109</v>
      </c>
      <c r="E24" s="37">
        <v>789</v>
      </c>
      <c r="F24" s="37">
        <v>178</v>
      </c>
      <c r="G24" s="85">
        <v>3418</v>
      </c>
      <c r="H24" s="84">
        <v>98</v>
      </c>
      <c r="I24" s="37">
        <v>220</v>
      </c>
      <c r="J24" s="37">
        <v>188</v>
      </c>
      <c r="K24" s="37"/>
      <c r="L24" s="85">
        <v>506</v>
      </c>
      <c r="M24" s="84">
        <v>24</v>
      </c>
      <c r="N24" s="37">
        <v>19</v>
      </c>
      <c r="O24" s="37">
        <v>129</v>
      </c>
      <c r="P24" s="37"/>
      <c r="Q24" s="85">
        <v>172</v>
      </c>
      <c r="R24" s="94">
        <v>678</v>
      </c>
    </row>
    <row r="25" spans="1:27" ht="15.6" x14ac:dyDescent="0.3">
      <c r="A25" s="95">
        <v>1978</v>
      </c>
      <c r="B25" s="84">
        <v>2052</v>
      </c>
      <c r="C25" s="37">
        <v>347</v>
      </c>
      <c r="D25" s="37">
        <v>115</v>
      </c>
      <c r="E25" s="37">
        <v>863</v>
      </c>
      <c r="F25" s="37">
        <v>169</v>
      </c>
      <c r="G25" s="85">
        <v>3546</v>
      </c>
      <c r="H25" s="84">
        <v>123</v>
      </c>
      <c r="I25" s="37">
        <v>223</v>
      </c>
      <c r="J25" s="37">
        <v>232</v>
      </c>
      <c r="K25" s="37"/>
      <c r="L25" s="85">
        <v>578</v>
      </c>
      <c r="M25" s="84">
        <v>21</v>
      </c>
      <c r="N25" s="37">
        <v>15</v>
      </c>
      <c r="O25" s="37">
        <v>179</v>
      </c>
      <c r="P25" s="37"/>
      <c r="Q25" s="85">
        <v>215</v>
      </c>
      <c r="R25" s="94">
        <v>793</v>
      </c>
      <c r="U25" s="386" t="s">
        <v>302</v>
      </c>
      <c r="AA25" s="386" t="s">
        <v>303</v>
      </c>
    </row>
    <row r="26" spans="1:27" x14ac:dyDescent="0.3">
      <c r="A26" s="95">
        <v>1979</v>
      </c>
      <c r="B26" s="84">
        <v>2089</v>
      </c>
      <c r="C26" s="37">
        <v>340</v>
      </c>
      <c r="D26" s="37">
        <v>112</v>
      </c>
      <c r="E26" s="37">
        <v>886</v>
      </c>
      <c r="F26" s="37">
        <v>165</v>
      </c>
      <c r="G26" s="85">
        <v>3592</v>
      </c>
      <c r="H26" s="84">
        <v>120</v>
      </c>
      <c r="I26" s="37">
        <v>235</v>
      </c>
      <c r="J26" s="37">
        <v>182</v>
      </c>
      <c r="K26" s="37"/>
      <c r="L26" s="85">
        <v>537</v>
      </c>
      <c r="M26" s="84">
        <v>35</v>
      </c>
      <c r="N26" s="37">
        <v>20</v>
      </c>
      <c r="O26" s="37">
        <v>211</v>
      </c>
      <c r="P26" s="37"/>
      <c r="Q26" s="85">
        <v>266</v>
      </c>
      <c r="R26" s="94">
        <v>803</v>
      </c>
    </row>
    <row r="27" spans="1:27" x14ac:dyDescent="0.3">
      <c r="A27" s="95">
        <v>1980</v>
      </c>
      <c r="B27" s="84">
        <v>2212</v>
      </c>
      <c r="C27" s="37">
        <v>358</v>
      </c>
      <c r="D27" s="37">
        <v>124</v>
      </c>
      <c r="E27" s="37">
        <v>996</v>
      </c>
      <c r="F27" s="37">
        <v>148</v>
      </c>
      <c r="G27" s="85">
        <v>3838</v>
      </c>
      <c r="H27" s="84">
        <v>241</v>
      </c>
      <c r="I27" s="37">
        <v>203</v>
      </c>
      <c r="J27" s="37">
        <v>206</v>
      </c>
      <c r="K27" s="37"/>
      <c r="L27" s="85">
        <v>650</v>
      </c>
      <c r="M27" s="84">
        <v>30</v>
      </c>
      <c r="N27" s="37">
        <v>12</v>
      </c>
      <c r="O27" s="37">
        <v>260</v>
      </c>
      <c r="P27" s="37"/>
      <c r="Q27" s="85">
        <v>302</v>
      </c>
      <c r="R27" s="94">
        <v>952</v>
      </c>
    </row>
    <row r="28" spans="1:27" x14ac:dyDescent="0.3">
      <c r="A28" s="95">
        <v>1981</v>
      </c>
      <c r="B28" s="84">
        <v>2280</v>
      </c>
      <c r="C28" s="37">
        <v>354</v>
      </c>
      <c r="D28" s="37">
        <v>132</v>
      </c>
      <c r="E28" s="37">
        <v>1080</v>
      </c>
      <c r="F28" s="37">
        <v>174</v>
      </c>
      <c r="G28" s="85">
        <v>4020</v>
      </c>
      <c r="H28" s="84">
        <v>276</v>
      </c>
      <c r="I28" s="37">
        <v>133</v>
      </c>
      <c r="J28" s="37">
        <v>188</v>
      </c>
      <c r="K28" s="37"/>
      <c r="L28" s="85">
        <v>597</v>
      </c>
      <c r="M28" s="84">
        <v>126</v>
      </c>
      <c r="N28" s="37">
        <v>85</v>
      </c>
      <c r="O28" s="37">
        <v>341</v>
      </c>
      <c r="P28" s="37"/>
      <c r="Q28" s="85">
        <v>552</v>
      </c>
      <c r="R28" s="94">
        <v>1149</v>
      </c>
    </row>
    <row r="29" spans="1:27" x14ac:dyDescent="0.3">
      <c r="A29" s="95">
        <v>1982</v>
      </c>
      <c r="B29" s="84">
        <v>2455</v>
      </c>
      <c r="C29" s="37">
        <v>249</v>
      </c>
      <c r="D29" s="37">
        <v>138</v>
      </c>
      <c r="E29" s="37">
        <v>1360</v>
      </c>
      <c r="F29" s="37">
        <v>212</v>
      </c>
      <c r="G29" s="85">
        <v>4414</v>
      </c>
      <c r="H29" s="84">
        <v>263</v>
      </c>
      <c r="I29" s="37">
        <v>145</v>
      </c>
      <c r="J29" s="37">
        <v>120</v>
      </c>
      <c r="K29" s="37">
        <v>19</v>
      </c>
      <c r="L29" s="85">
        <v>547</v>
      </c>
      <c r="M29" s="84">
        <v>64</v>
      </c>
      <c r="N29" s="37">
        <v>46</v>
      </c>
      <c r="O29" s="37">
        <v>248</v>
      </c>
      <c r="P29" s="37"/>
      <c r="Q29" s="85">
        <v>358</v>
      </c>
      <c r="R29" s="94">
        <v>905</v>
      </c>
    </row>
    <row r="30" spans="1:27" x14ac:dyDescent="0.3">
      <c r="A30" s="95">
        <v>1983</v>
      </c>
      <c r="B30" s="84">
        <v>2693</v>
      </c>
      <c r="C30" s="37">
        <v>287</v>
      </c>
      <c r="D30" s="37">
        <v>150</v>
      </c>
      <c r="E30" s="37">
        <v>1446</v>
      </c>
      <c r="F30" s="37">
        <v>222</v>
      </c>
      <c r="G30" s="85">
        <v>4798</v>
      </c>
      <c r="H30" s="84">
        <v>160</v>
      </c>
      <c r="I30" s="37">
        <v>55</v>
      </c>
      <c r="J30" s="37">
        <v>88</v>
      </c>
      <c r="K30" s="37">
        <v>10</v>
      </c>
      <c r="L30" s="85">
        <v>313</v>
      </c>
      <c r="M30" s="84">
        <v>25</v>
      </c>
      <c r="N30" s="37">
        <v>16</v>
      </c>
      <c r="O30" s="37">
        <v>156</v>
      </c>
      <c r="P30" s="37">
        <v>23</v>
      </c>
      <c r="Q30" s="85">
        <v>220</v>
      </c>
      <c r="R30" s="94">
        <v>533</v>
      </c>
    </row>
    <row r="31" spans="1:27" x14ac:dyDescent="0.3">
      <c r="A31" s="95">
        <v>1984</v>
      </c>
      <c r="B31" s="84">
        <v>2610</v>
      </c>
      <c r="C31" s="37">
        <v>294</v>
      </c>
      <c r="D31" s="37">
        <v>144</v>
      </c>
      <c r="E31" s="37">
        <v>1577</v>
      </c>
      <c r="F31" s="37">
        <v>214</v>
      </c>
      <c r="G31" s="85">
        <v>4839</v>
      </c>
      <c r="H31" s="84">
        <v>327</v>
      </c>
      <c r="I31" s="37">
        <v>99</v>
      </c>
      <c r="J31" s="37">
        <v>87</v>
      </c>
      <c r="K31" s="37">
        <v>20</v>
      </c>
      <c r="L31" s="85">
        <v>533</v>
      </c>
      <c r="M31" s="84">
        <v>33</v>
      </c>
      <c r="N31" s="37">
        <v>21</v>
      </c>
      <c r="O31" s="37">
        <v>189</v>
      </c>
      <c r="P31" s="37">
        <v>25</v>
      </c>
      <c r="Q31" s="85">
        <v>268</v>
      </c>
      <c r="R31" s="94">
        <v>801</v>
      </c>
    </row>
    <row r="32" spans="1:27" x14ac:dyDescent="0.3">
      <c r="A32" s="95">
        <v>1985</v>
      </c>
      <c r="B32" s="84">
        <v>2803</v>
      </c>
      <c r="C32" s="37">
        <v>417</v>
      </c>
      <c r="D32" s="37">
        <v>141</v>
      </c>
      <c r="E32" s="37">
        <v>1540</v>
      </c>
      <c r="F32" s="37">
        <v>216</v>
      </c>
      <c r="G32" s="85">
        <v>5117</v>
      </c>
      <c r="H32" s="84">
        <v>227</v>
      </c>
      <c r="I32" s="37">
        <v>84</v>
      </c>
      <c r="J32" s="37">
        <v>90</v>
      </c>
      <c r="K32" s="37">
        <v>18</v>
      </c>
      <c r="L32" s="85">
        <v>419</v>
      </c>
      <c r="M32" s="84">
        <v>16</v>
      </c>
      <c r="N32" s="37">
        <v>2</v>
      </c>
      <c r="O32" s="37">
        <v>192</v>
      </c>
      <c r="P32" s="37">
        <v>11</v>
      </c>
      <c r="Q32" s="85">
        <v>221</v>
      </c>
      <c r="R32" s="94">
        <v>640</v>
      </c>
    </row>
    <row r="33" spans="1:32" x14ac:dyDescent="0.3">
      <c r="A33" s="95">
        <v>1986</v>
      </c>
      <c r="B33" s="84">
        <v>3017</v>
      </c>
      <c r="C33" s="37">
        <v>453</v>
      </c>
      <c r="D33" s="37">
        <v>80</v>
      </c>
      <c r="E33" s="37">
        <v>1509</v>
      </c>
      <c r="F33" s="37">
        <v>184</v>
      </c>
      <c r="G33" s="85">
        <v>5243</v>
      </c>
      <c r="H33" s="84">
        <v>90</v>
      </c>
      <c r="I33" s="37">
        <v>81</v>
      </c>
      <c r="J33" s="37">
        <v>69</v>
      </c>
      <c r="K33" s="37">
        <v>4</v>
      </c>
      <c r="L33" s="85">
        <v>244</v>
      </c>
      <c r="M33" s="84">
        <v>11</v>
      </c>
      <c r="N33" s="37">
        <v>10</v>
      </c>
      <c r="O33" s="37">
        <v>130</v>
      </c>
      <c r="P33" s="37">
        <v>10</v>
      </c>
      <c r="Q33" s="85">
        <v>161</v>
      </c>
      <c r="R33" s="94">
        <v>405</v>
      </c>
    </row>
    <row r="34" spans="1:32" x14ac:dyDescent="0.3">
      <c r="A34" s="95">
        <v>1987</v>
      </c>
      <c r="B34" s="84">
        <v>2850</v>
      </c>
      <c r="C34" s="37">
        <v>363</v>
      </c>
      <c r="D34" s="37">
        <v>130</v>
      </c>
      <c r="E34" s="37">
        <v>1430</v>
      </c>
      <c r="F34" s="37">
        <v>112</v>
      </c>
      <c r="G34" s="85">
        <v>4885</v>
      </c>
      <c r="H34" s="84">
        <v>86</v>
      </c>
      <c r="I34" s="37">
        <v>75</v>
      </c>
      <c r="J34" s="37">
        <v>39</v>
      </c>
      <c r="K34" s="37">
        <v>21</v>
      </c>
      <c r="L34" s="85">
        <v>221</v>
      </c>
      <c r="M34" s="84">
        <v>7</v>
      </c>
      <c r="N34" s="37">
        <v>9</v>
      </c>
      <c r="O34" s="37">
        <v>100</v>
      </c>
      <c r="P34" s="37">
        <v>11</v>
      </c>
      <c r="Q34" s="85">
        <v>127</v>
      </c>
      <c r="R34" s="94">
        <v>348</v>
      </c>
    </row>
    <row r="35" spans="1:32" x14ac:dyDescent="0.3">
      <c r="A35" s="95">
        <v>1988</v>
      </c>
      <c r="B35" s="84">
        <v>2821</v>
      </c>
      <c r="C35" s="37">
        <v>355</v>
      </c>
      <c r="D35" s="37">
        <v>128</v>
      </c>
      <c r="E35" s="37">
        <v>1434</v>
      </c>
      <c r="F35" s="37">
        <v>103</v>
      </c>
      <c r="G35" s="85">
        <v>4841</v>
      </c>
      <c r="H35" s="84">
        <v>72</v>
      </c>
      <c r="I35" s="37">
        <v>54</v>
      </c>
      <c r="J35" s="37">
        <v>46</v>
      </c>
      <c r="K35" s="37">
        <v>12</v>
      </c>
      <c r="L35" s="85">
        <v>184</v>
      </c>
      <c r="M35" s="84">
        <v>10</v>
      </c>
      <c r="N35" s="37">
        <v>19</v>
      </c>
      <c r="O35" s="37">
        <v>100</v>
      </c>
      <c r="P35" s="37">
        <v>9</v>
      </c>
      <c r="Q35" s="85">
        <v>138</v>
      </c>
      <c r="R35" s="94">
        <v>322</v>
      </c>
    </row>
    <row r="36" spans="1:32" x14ac:dyDescent="0.3">
      <c r="A36" s="97">
        <v>1989</v>
      </c>
      <c r="B36" s="98">
        <v>2644</v>
      </c>
      <c r="C36" s="99">
        <v>331</v>
      </c>
      <c r="D36" s="99">
        <v>131</v>
      </c>
      <c r="E36" s="99">
        <v>1377</v>
      </c>
      <c r="F36" s="99">
        <v>112</v>
      </c>
      <c r="G36" s="100">
        <v>4595</v>
      </c>
      <c r="H36" s="98">
        <v>32</v>
      </c>
      <c r="I36" s="99">
        <v>115</v>
      </c>
      <c r="J36" s="99">
        <v>29</v>
      </c>
      <c r="K36" s="99">
        <v>8</v>
      </c>
      <c r="L36" s="100">
        <v>184</v>
      </c>
      <c r="M36" s="98">
        <v>8</v>
      </c>
      <c r="N36" s="99">
        <v>12</v>
      </c>
      <c r="O36" s="99">
        <v>38</v>
      </c>
      <c r="P36" s="99">
        <v>0</v>
      </c>
      <c r="Q36" s="100">
        <v>58</v>
      </c>
      <c r="R36" s="101">
        <v>242</v>
      </c>
    </row>
    <row r="37" spans="1:32" ht="29.4" thickBot="1" x14ac:dyDescent="0.35">
      <c r="A37" s="102"/>
      <c r="B37" s="103"/>
      <c r="C37" s="49"/>
      <c r="D37" s="49"/>
      <c r="E37" s="49"/>
      <c r="F37" s="49"/>
      <c r="G37" s="104"/>
      <c r="H37" s="105" t="s">
        <v>49</v>
      </c>
      <c r="I37" s="106" t="s">
        <v>50</v>
      </c>
      <c r="J37" s="106" t="s">
        <v>55</v>
      </c>
      <c r="K37" s="106" t="s">
        <v>56</v>
      </c>
      <c r="L37" s="107" t="s">
        <v>57</v>
      </c>
      <c r="M37" s="106" t="s">
        <v>58</v>
      </c>
      <c r="N37" s="106" t="s">
        <v>46</v>
      </c>
      <c r="O37" s="106" t="s">
        <v>59</v>
      </c>
      <c r="P37" s="108" t="s">
        <v>53</v>
      </c>
      <c r="Q37" s="59"/>
      <c r="R37" s="59"/>
    </row>
    <row r="38" spans="1:32" ht="15" customHeight="1" x14ac:dyDescent="0.3">
      <c r="A38" s="95">
        <v>1990</v>
      </c>
      <c r="B38" s="84">
        <v>2579</v>
      </c>
      <c r="C38" s="37">
        <v>323</v>
      </c>
      <c r="D38" s="37">
        <v>135</v>
      </c>
      <c r="E38" s="37">
        <v>1356</v>
      </c>
      <c r="F38" s="37">
        <v>118</v>
      </c>
      <c r="G38" s="37">
        <v>4514</v>
      </c>
      <c r="H38" s="84">
        <v>42</v>
      </c>
      <c r="I38" s="109">
        <v>191</v>
      </c>
      <c r="J38" s="109">
        <v>0</v>
      </c>
      <c r="K38" s="109">
        <v>2</v>
      </c>
      <c r="L38" s="109">
        <v>6</v>
      </c>
      <c r="M38" s="109">
        <v>2</v>
      </c>
      <c r="N38" s="109">
        <v>91</v>
      </c>
      <c r="O38" s="109">
        <v>0</v>
      </c>
      <c r="P38" s="110">
        <v>334</v>
      </c>
      <c r="Q38" s="59"/>
      <c r="R38" s="27"/>
      <c r="T38" s="481" t="s">
        <v>301</v>
      </c>
      <c r="U38" s="481"/>
      <c r="V38" s="481"/>
      <c r="W38" s="481"/>
      <c r="X38" s="481"/>
      <c r="Y38" s="481"/>
      <c r="AA38" s="481" t="s">
        <v>301</v>
      </c>
      <c r="AB38" s="481"/>
      <c r="AC38" s="481"/>
      <c r="AD38" s="481"/>
      <c r="AE38" s="481"/>
      <c r="AF38" s="481"/>
    </row>
    <row r="39" spans="1:32" x14ac:dyDescent="0.3">
      <c r="A39" s="95">
        <v>1991</v>
      </c>
      <c r="B39" s="86">
        <v>2534</v>
      </c>
      <c r="C39" s="37">
        <v>310</v>
      </c>
      <c r="D39" s="37">
        <v>123</v>
      </c>
      <c r="E39" s="37">
        <v>1338</v>
      </c>
      <c r="F39" s="37">
        <v>79</v>
      </c>
      <c r="G39" s="37">
        <v>4384</v>
      </c>
      <c r="H39" s="84">
        <v>47</v>
      </c>
      <c r="I39" s="109">
        <v>154</v>
      </c>
      <c r="J39" s="109">
        <v>4</v>
      </c>
      <c r="K39" s="109">
        <v>2</v>
      </c>
      <c r="L39" s="109">
        <v>5</v>
      </c>
      <c r="M39" s="109">
        <v>0</v>
      </c>
      <c r="N39" s="109">
        <v>63</v>
      </c>
      <c r="O39" s="109">
        <v>1</v>
      </c>
      <c r="P39" s="110">
        <v>276</v>
      </c>
      <c r="Q39" s="59"/>
      <c r="R39" s="27"/>
      <c r="T39" s="481"/>
      <c r="U39" s="481"/>
      <c r="V39" s="481"/>
      <c r="W39" s="481"/>
      <c r="X39" s="481"/>
      <c r="Y39" s="481"/>
      <c r="AA39" s="481"/>
      <c r="AB39" s="481"/>
      <c r="AC39" s="481"/>
      <c r="AD39" s="481"/>
      <c r="AE39" s="481"/>
      <c r="AF39" s="481"/>
    </row>
    <row r="40" spans="1:32" x14ac:dyDescent="0.3">
      <c r="A40" s="95">
        <v>1992</v>
      </c>
      <c r="B40" s="86">
        <v>2568</v>
      </c>
      <c r="C40" s="37">
        <v>287</v>
      </c>
      <c r="D40" s="37">
        <v>138</v>
      </c>
      <c r="E40" s="37">
        <v>1338</v>
      </c>
      <c r="F40" s="37">
        <v>69</v>
      </c>
      <c r="G40" s="37">
        <v>4400</v>
      </c>
      <c r="H40" s="84">
        <v>38</v>
      </c>
      <c r="I40" s="109">
        <v>151</v>
      </c>
      <c r="J40" s="109">
        <v>0</v>
      </c>
      <c r="K40" s="109">
        <v>3</v>
      </c>
      <c r="L40" s="109">
        <v>0</v>
      </c>
      <c r="M40" s="109">
        <v>2</v>
      </c>
      <c r="N40" s="109">
        <v>65</v>
      </c>
      <c r="O40" s="109">
        <v>6</v>
      </c>
      <c r="P40" s="110">
        <v>265</v>
      </c>
      <c r="Q40" s="59"/>
      <c r="R40" s="27"/>
      <c r="T40" s="344"/>
      <c r="U40" s="344"/>
      <c r="V40" s="344"/>
      <c r="AA40" s="344"/>
      <c r="AB40" s="344"/>
      <c r="AC40" s="344"/>
    </row>
    <row r="41" spans="1:32" x14ac:dyDescent="0.3">
      <c r="A41" s="95">
        <v>1993</v>
      </c>
      <c r="B41" s="86">
        <v>2408</v>
      </c>
      <c r="C41" s="37">
        <v>298</v>
      </c>
      <c r="D41" s="37">
        <v>122</v>
      </c>
      <c r="E41" s="37">
        <v>1287</v>
      </c>
      <c r="F41" s="37">
        <v>56</v>
      </c>
      <c r="G41" s="37">
        <v>4171</v>
      </c>
      <c r="H41" s="84">
        <v>40</v>
      </c>
      <c r="I41" s="109">
        <v>77</v>
      </c>
      <c r="J41" s="109">
        <v>0</v>
      </c>
      <c r="K41" s="109">
        <v>1</v>
      </c>
      <c r="L41" s="109">
        <v>8</v>
      </c>
      <c r="M41" s="109">
        <v>2</v>
      </c>
      <c r="N41" s="109">
        <v>46</v>
      </c>
      <c r="O41" s="109">
        <v>0</v>
      </c>
      <c r="P41" s="110">
        <v>174</v>
      </c>
      <c r="Q41" s="59"/>
      <c r="R41" s="27"/>
      <c r="T41" s="344"/>
      <c r="U41" s="344"/>
      <c r="V41" s="344"/>
      <c r="AA41" s="344"/>
      <c r="AB41" s="344"/>
      <c r="AC41" s="344"/>
    </row>
    <row r="42" spans="1:32" x14ac:dyDescent="0.3">
      <c r="A42" s="95">
        <v>1994</v>
      </c>
      <c r="B42" s="86">
        <v>2324</v>
      </c>
      <c r="C42" s="37">
        <v>272</v>
      </c>
      <c r="D42" s="37">
        <v>136</v>
      </c>
      <c r="E42" s="37">
        <v>1311</v>
      </c>
      <c r="F42" s="37">
        <v>71</v>
      </c>
      <c r="G42" s="37">
        <v>4114</v>
      </c>
      <c r="H42" s="84">
        <v>62</v>
      </c>
      <c r="I42" s="109">
        <v>102</v>
      </c>
      <c r="J42" s="109">
        <v>0</v>
      </c>
      <c r="K42" s="109">
        <v>7</v>
      </c>
      <c r="L42" s="109">
        <v>7</v>
      </c>
      <c r="M42" s="109">
        <v>2</v>
      </c>
      <c r="N42" s="109">
        <v>77</v>
      </c>
      <c r="O42" s="109">
        <v>4</v>
      </c>
      <c r="P42" s="110">
        <v>261</v>
      </c>
      <c r="Q42" s="59"/>
      <c r="R42" s="27"/>
    </row>
    <row r="43" spans="1:32" x14ac:dyDescent="0.3">
      <c r="A43" s="95">
        <v>1995</v>
      </c>
      <c r="B43" s="86">
        <v>2093</v>
      </c>
      <c r="C43" s="37">
        <v>249</v>
      </c>
      <c r="D43" s="37">
        <v>132</v>
      </c>
      <c r="E43" s="37">
        <v>1310</v>
      </c>
      <c r="F43" s="37">
        <v>28</v>
      </c>
      <c r="G43" s="37">
        <v>3812</v>
      </c>
      <c r="H43" s="84">
        <v>56</v>
      </c>
      <c r="I43" s="109">
        <v>88</v>
      </c>
      <c r="J43" s="109">
        <v>0</v>
      </c>
      <c r="K43" s="109">
        <v>2</v>
      </c>
      <c r="L43" s="109">
        <v>3</v>
      </c>
      <c r="M43" s="109">
        <v>3</v>
      </c>
      <c r="N43" s="109">
        <v>54</v>
      </c>
      <c r="O43" s="109">
        <v>5</v>
      </c>
      <c r="P43" s="110">
        <v>211</v>
      </c>
      <c r="Q43" s="59"/>
      <c r="R43" s="27"/>
    </row>
    <row r="44" spans="1:32" x14ac:dyDescent="0.3">
      <c r="A44" s="95">
        <v>1996</v>
      </c>
      <c r="B44" s="84">
        <v>2023</v>
      </c>
      <c r="C44" s="37">
        <v>242</v>
      </c>
      <c r="D44" s="37">
        <v>120</v>
      </c>
      <c r="E44" s="37">
        <v>1271</v>
      </c>
      <c r="F44" s="37">
        <v>49</v>
      </c>
      <c r="G44" s="59">
        <v>3705</v>
      </c>
      <c r="H44" s="84">
        <v>70</v>
      </c>
      <c r="I44" s="109">
        <v>64</v>
      </c>
      <c r="J44" s="109">
        <v>0</v>
      </c>
      <c r="K44" s="109">
        <v>2</v>
      </c>
      <c r="L44" s="109">
        <v>9</v>
      </c>
      <c r="M44" s="109">
        <v>2</v>
      </c>
      <c r="N44" s="109">
        <v>49</v>
      </c>
      <c r="O44" s="109">
        <v>1</v>
      </c>
      <c r="P44" s="110">
        <v>197</v>
      </c>
      <c r="Q44" s="59"/>
      <c r="R44" s="27"/>
    </row>
    <row r="45" spans="1:32" x14ac:dyDescent="0.3">
      <c r="A45" s="95">
        <v>1997</v>
      </c>
      <c r="B45" s="87">
        <v>1967</v>
      </c>
      <c r="C45" s="88">
        <v>235</v>
      </c>
      <c r="D45" s="88">
        <v>117</v>
      </c>
      <c r="E45" s="88">
        <v>1298</v>
      </c>
      <c r="F45" s="88">
        <v>73</v>
      </c>
      <c r="G45" s="88">
        <v>3690</v>
      </c>
      <c r="H45" s="84">
        <v>73</v>
      </c>
      <c r="I45" s="109">
        <v>223</v>
      </c>
      <c r="J45" s="109">
        <v>10</v>
      </c>
      <c r="K45" s="109">
        <v>0</v>
      </c>
      <c r="L45" s="109">
        <v>8</v>
      </c>
      <c r="M45" s="109">
        <v>4</v>
      </c>
      <c r="N45" s="109">
        <v>73</v>
      </c>
      <c r="O45" s="109">
        <v>1</v>
      </c>
      <c r="P45" s="110">
        <v>392</v>
      </c>
      <c r="Q45" s="59"/>
      <c r="R45" s="27"/>
    </row>
    <row r="46" spans="1:32" x14ac:dyDescent="0.3">
      <c r="A46" s="95">
        <v>1998</v>
      </c>
      <c r="B46" s="87">
        <v>1912</v>
      </c>
      <c r="C46" s="88">
        <v>236</v>
      </c>
      <c r="D46" s="88">
        <v>118</v>
      </c>
      <c r="E46" s="88">
        <v>1292</v>
      </c>
      <c r="F46" s="88">
        <v>83</v>
      </c>
      <c r="G46" s="88">
        <v>3641</v>
      </c>
      <c r="H46" s="84">
        <v>63</v>
      </c>
      <c r="I46" s="109">
        <v>144</v>
      </c>
      <c r="J46" s="109">
        <v>21</v>
      </c>
      <c r="K46" s="109">
        <v>0</v>
      </c>
      <c r="L46" s="109">
        <v>18</v>
      </c>
      <c r="M46" s="109">
        <v>1</v>
      </c>
      <c r="N46" s="109">
        <v>66</v>
      </c>
      <c r="O46" s="109">
        <v>3</v>
      </c>
      <c r="P46" s="110">
        <v>316</v>
      </c>
      <c r="Q46" s="59"/>
      <c r="R46" s="27"/>
    </row>
    <row r="47" spans="1:32" x14ac:dyDescent="0.3">
      <c r="A47" s="95">
        <v>1999</v>
      </c>
      <c r="B47" s="87">
        <v>1854</v>
      </c>
      <c r="C47" s="88">
        <v>225</v>
      </c>
      <c r="D47" s="88">
        <v>118</v>
      </c>
      <c r="E47" s="88">
        <v>1265</v>
      </c>
      <c r="F47" s="88">
        <v>72</v>
      </c>
      <c r="G47" s="88">
        <v>3534</v>
      </c>
      <c r="H47" s="84">
        <v>25</v>
      </c>
      <c r="I47" s="109">
        <v>235</v>
      </c>
      <c r="J47" s="109">
        <v>111</v>
      </c>
      <c r="K47" s="109">
        <v>3</v>
      </c>
      <c r="L47" s="109">
        <v>21</v>
      </c>
      <c r="M47" s="109">
        <v>0</v>
      </c>
      <c r="N47" s="109">
        <v>63</v>
      </c>
      <c r="O47" s="109">
        <v>1</v>
      </c>
      <c r="P47" s="110">
        <v>459</v>
      </c>
      <c r="Q47" s="59"/>
      <c r="R47" s="27"/>
    </row>
    <row r="48" spans="1:32" x14ac:dyDescent="0.3">
      <c r="A48" s="95">
        <v>2000</v>
      </c>
      <c r="B48" s="87">
        <v>1891</v>
      </c>
      <c r="C48" s="88">
        <v>229</v>
      </c>
      <c r="D48" s="88">
        <v>125</v>
      </c>
      <c r="E48" s="88">
        <v>1305</v>
      </c>
      <c r="F48" s="88">
        <v>77</v>
      </c>
      <c r="G48" s="88">
        <v>3627</v>
      </c>
      <c r="H48" s="84">
        <v>54</v>
      </c>
      <c r="I48" s="109">
        <v>288</v>
      </c>
      <c r="J48" s="109">
        <v>77</v>
      </c>
      <c r="K48" s="109">
        <v>6</v>
      </c>
      <c r="L48" s="109">
        <v>7</v>
      </c>
      <c r="M48" s="109">
        <v>2</v>
      </c>
      <c r="N48" s="109">
        <v>56</v>
      </c>
      <c r="O48" s="109">
        <v>1</v>
      </c>
      <c r="P48" s="110">
        <v>491</v>
      </c>
      <c r="Q48" s="59"/>
      <c r="R48" s="27"/>
    </row>
    <row r="49" spans="1:36" x14ac:dyDescent="0.3">
      <c r="A49" s="95">
        <v>2001</v>
      </c>
      <c r="B49" s="87">
        <v>1854</v>
      </c>
      <c r="C49" s="88">
        <v>220</v>
      </c>
      <c r="D49" s="88">
        <v>131</v>
      </c>
      <c r="E49" s="88">
        <v>1344</v>
      </c>
      <c r="F49" s="88">
        <v>62</v>
      </c>
      <c r="G49" s="88">
        <v>3611</v>
      </c>
      <c r="H49" s="84">
        <v>95</v>
      </c>
      <c r="I49" s="109">
        <v>297</v>
      </c>
      <c r="J49" s="109">
        <v>48</v>
      </c>
      <c r="K49" s="109">
        <v>1</v>
      </c>
      <c r="L49" s="109">
        <v>13</v>
      </c>
      <c r="M49" s="109">
        <v>2</v>
      </c>
      <c r="N49" s="109">
        <v>81</v>
      </c>
      <c r="O49" s="109">
        <v>4</v>
      </c>
      <c r="P49" s="110">
        <v>541</v>
      </c>
      <c r="Q49" s="59"/>
      <c r="R49" s="27"/>
      <c r="S49" s="59"/>
      <c r="T49" s="59"/>
      <c r="U49" s="59"/>
      <c r="V49" s="59"/>
      <c r="W49" s="59"/>
      <c r="X49" s="59"/>
      <c r="Y49" s="59"/>
      <c r="Z49" s="59"/>
      <c r="AA49" s="59"/>
      <c r="AB49" s="59"/>
      <c r="AC49" s="59"/>
      <c r="AD49" s="59"/>
      <c r="AE49" s="59"/>
      <c r="AF49" s="59"/>
      <c r="AG49" s="59"/>
      <c r="AH49" s="59"/>
      <c r="AI49" s="59"/>
      <c r="AJ49" s="59"/>
    </row>
    <row r="50" spans="1:36" x14ac:dyDescent="0.3">
      <c r="A50" s="111">
        <v>2002</v>
      </c>
      <c r="B50" s="88">
        <v>1765</v>
      </c>
      <c r="C50" s="88">
        <v>215</v>
      </c>
      <c r="D50" s="88">
        <v>130</v>
      </c>
      <c r="E50" s="88">
        <v>1394</v>
      </c>
      <c r="F50" s="88">
        <v>57</v>
      </c>
      <c r="G50" s="88">
        <v>3561</v>
      </c>
      <c r="H50" s="84">
        <v>58</v>
      </c>
      <c r="I50" s="109">
        <v>314</v>
      </c>
      <c r="J50" s="109">
        <v>8</v>
      </c>
      <c r="K50" s="109">
        <v>6</v>
      </c>
      <c r="L50" s="109">
        <v>7</v>
      </c>
      <c r="M50" s="109">
        <v>0</v>
      </c>
      <c r="N50" s="109">
        <v>71</v>
      </c>
      <c r="O50" s="109">
        <v>1</v>
      </c>
      <c r="P50" s="110">
        <v>465</v>
      </c>
      <c r="Q50" s="59"/>
      <c r="R50" s="27"/>
      <c r="S50" s="59"/>
      <c r="T50" s="59"/>
      <c r="U50" s="59"/>
      <c r="V50" s="59"/>
      <c r="W50" s="59"/>
      <c r="X50" s="59"/>
      <c r="Y50" s="59"/>
      <c r="Z50" s="59"/>
      <c r="AA50" s="59"/>
      <c r="AB50" s="59"/>
      <c r="AC50" s="59"/>
      <c r="AD50" s="59"/>
      <c r="AE50" s="59"/>
      <c r="AF50" s="59"/>
      <c r="AG50" s="59"/>
      <c r="AH50" s="59"/>
      <c r="AI50" s="59"/>
      <c r="AJ50" s="59"/>
    </row>
    <row r="51" spans="1:36" x14ac:dyDescent="0.3">
      <c r="A51" s="111">
        <v>2003</v>
      </c>
      <c r="B51" s="88">
        <v>1769</v>
      </c>
      <c r="C51" s="88">
        <v>224</v>
      </c>
      <c r="D51" s="88">
        <v>128</v>
      </c>
      <c r="E51" s="88">
        <v>1434</v>
      </c>
      <c r="F51" s="88">
        <v>52</v>
      </c>
      <c r="G51" s="88">
        <v>3607</v>
      </c>
      <c r="H51" s="84">
        <v>97</v>
      </c>
      <c r="I51" s="109">
        <v>306</v>
      </c>
      <c r="J51" s="109">
        <v>194</v>
      </c>
      <c r="K51" s="109">
        <v>0</v>
      </c>
      <c r="L51" s="109">
        <v>14</v>
      </c>
      <c r="M51" s="109">
        <v>4</v>
      </c>
      <c r="N51" s="109">
        <v>70</v>
      </c>
      <c r="O51" s="109">
        <v>1</v>
      </c>
      <c r="P51" s="110">
        <v>686</v>
      </c>
      <c r="Q51" s="59"/>
      <c r="R51" s="27"/>
      <c r="S51" s="59"/>
      <c r="T51" s="59"/>
      <c r="U51" s="59"/>
      <c r="V51" s="59"/>
      <c r="W51" s="59"/>
      <c r="X51" s="59"/>
      <c r="Y51" s="59"/>
      <c r="Z51" s="59"/>
      <c r="AA51" s="59"/>
      <c r="AB51" s="59"/>
      <c r="AC51" s="59"/>
      <c r="AD51" s="59"/>
      <c r="AE51" s="59"/>
      <c r="AF51" s="59"/>
      <c r="AG51" s="59"/>
      <c r="AH51" s="59"/>
      <c r="AI51" s="59"/>
      <c r="AJ51" s="59"/>
    </row>
    <row r="52" spans="1:36" x14ac:dyDescent="0.3">
      <c r="A52" s="111">
        <v>2004</v>
      </c>
      <c r="B52" s="88">
        <v>1797</v>
      </c>
      <c r="C52" s="88">
        <v>221</v>
      </c>
      <c r="D52" s="88">
        <v>124</v>
      </c>
      <c r="E52" s="88">
        <v>1550</v>
      </c>
      <c r="F52" s="88">
        <v>54</v>
      </c>
      <c r="G52" s="88">
        <v>3746</v>
      </c>
      <c r="H52" s="84">
        <v>148</v>
      </c>
      <c r="I52" s="109">
        <v>375</v>
      </c>
      <c r="J52" s="109">
        <v>43</v>
      </c>
      <c r="K52" s="109">
        <v>0</v>
      </c>
      <c r="L52" s="109">
        <v>1</v>
      </c>
      <c r="M52" s="109">
        <v>2</v>
      </c>
      <c r="N52" s="109">
        <v>54</v>
      </c>
      <c r="O52" s="109">
        <v>5</v>
      </c>
      <c r="P52" s="110">
        <v>628</v>
      </c>
      <c r="Q52" s="59"/>
      <c r="R52" s="27"/>
      <c r="S52" s="59"/>
      <c r="T52" s="59"/>
      <c r="U52" s="59"/>
      <c r="V52" s="59"/>
      <c r="W52" s="59"/>
      <c r="X52" s="59"/>
      <c r="Y52" s="59"/>
      <c r="Z52" s="59"/>
      <c r="AA52" s="59"/>
      <c r="AB52" s="59"/>
      <c r="AC52" s="59"/>
      <c r="AD52" s="59"/>
      <c r="AE52" s="59"/>
      <c r="AF52" s="59"/>
      <c r="AG52" s="59"/>
      <c r="AH52" s="59"/>
      <c r="AI52" s="59"/>
      <c r="AJ52" s="59"/>
    </row>
    <row r="53" spans="1:36" x14ac:dyDescent="0.3">
      <c r="A53" s="111">
        <v>2005</v>
      </c>
      <c r="B53" s="88">
        <v>1826</v>
      </c>
      <c r="C53" s="88">
        <v>220</v>
      </c>
      <c r="D53" s="88">
        <v>130</v>
      </c>
      <c r="E53" s="88">
        <v>1713</v>
      </c>
      <c r="F53" s="88">
        <v>67</v>
      </c>
      <c r="G53" s="88">
        <v>3956</v>
      </c>
      <c r="H53" s="84">
        <v>211</v>
      </c>
      <c r="I53" s="109">
        <v>369</v>
      </c>
      <c r="J53" s="109">
        <v>163</v>
      </c>
      <c r="K53" s="109">
        <v>0</v>
      </c>
      <c r="L53" s="109">
        <v>4</v>
      </c>
      <c r="M53" s="109">
        <v>1</v>
      </c>
      <c r="N53" s="109">
        <v>75</v>
      </c>
      <c r="O53" s="109">
        <v>1</v>
      </c>
      <c r="P53" s="110">
        <v>824</v>
      </c>
      <c r="Q53" s="59"/>
      <c r="R53" s="112"/>
      <c r="S53" s="112"/>
      <c r="T53" s="112"/>
      <c r="U53" s="112"/>
      <c r="V53" s="112"/>
      <c r="W53" s="112"/>
      <c r="X53" s="112"/>
      <c r="Y53" s="112"/>
      <c r="Z53" s="112"/>
      <c r="AA53" s="59"/>
      <c r="AB53" s="59"/>
      <c r="AC53" s="59"/>
      <c r="AD53" s="59"/>
      <c r="AE53" s="59"/>
      <c r="AF53" s="59"/>
      <c r="AG53" s="59"/>
      <c r="AH53" s="59"/>
      <c r="AI53" s="59"/>
      <c r="AJ53" s="59"/>
    </row>
    <row r="54" spans="1:36" x14ac:dyDescent="0.3">
      <c r="A54" s="111">
        <v>2006</v>
      </c>
      <c r="B54" s="88">
        <v>1873</v>
      </c>
      <c r="C54" s="88">
        <v>214</v>
      </c>
      <c r="D54" s="88">
        <v>129</v>
      </c>
      <c r="E54" s="88">
        <v>1877</v>
      </c>
      <c r="F54" s="88">
        <v>70</v>
      </c>
      <c r="G54" s="88">
        <v>4163</v>
      </c>
      <c r="H54" s="84">
        <v>214</v>
      </c>
      <c r="I54" s="109">
        <v>348</v>
      </c>
      <c r="J54" s="109">
        <v>317</v>
      </c>
      <c r="K54" s="109">
        <v>0</v>
      </c>
      <c r="L54" s="109">
        <v>6</v>
      </c>
      <c r="M54" s="109">
        <v>9</v>
      </c>
      <c r="N54" s="109">
        <v>65</v>
      </c>
      <c r="O54" s="109">
        <v>3</v>
      </c>
      <c r="P54" s="110">
        <v>962</v>
      </c>
      <c r="Q54" s="59"/>
      <c r="R54" s="112"/>
      <c r="S54" s="112"/>
      <c r="T54" s="112"/>
      <c r="U54" s="112"/>
      <c r="V54" s="112"/>
      <c r="W54" s="112"/>
      <c r="X54" s="112"/>
      <c r="Y54" s="112"/>
      <c r="Z54" s="112"/>
      <c r="AA54" s="59"/>
      <c r="AB54" s="59"/>
      <c r="AC54" s="59"/>
      <c r="AD54" s="59"/>
      <c r="AE54" s="59"/>
      <c r="AF54" s="59"/>
      <c r="AG54" s="59"/>
      <c r="AH54" s="59"/>
      <c r="AI54" s="59"/>
      <c r="AJ54" s="59"/>
    </row>
    <row r="55" spans="1:36" x14ac:dyDescent="0.3">
      <c r="A55" s="111">
        <v>2007</v>
      </c>
      <c r="B55" s="88">
        <v>1899</v>
      </c>
      <c r="C55" s="88">
        <v>215</v>
      </c>
      <c r="D55" s="88">
        <v>128</v>
      </c>
      <c r="E55" s="88">
        <v>2007</v>
      </c>
      <c r="F55" s="88">
        <v>68</v>
      </c>
      <c r="G55" s="88">
        <v>4317</v>
      </c>
      <c r="H55" s="84">
        <v>190</v>
      </c>
      <c r="I55" s="109">
        <v>399</v>
      </c>
      <c r="J55" s="109">
        <v>62</v>
      </c>
      <c r="K55" s="109">
        <v>0</v>
      </c>
      <c r="L55" s="109">
        <v>2</v>
      </c>
      <c r="M55" s="109">
        <v>10</v>
      </c>
      <c r="N55" s="109">
        <v>64</v>
      </c>
      <c r="O55" s="109">
        <v>3</v>
      </c>
      <c r="P55" s="110">
        <v>730</v>
      </c>
      <c r="Q55" s="59"/>
      <c r="R55" s="112"/>
      <c r="S55" s="112"/>
      <c r="T55" s="112"/>
      <c r="U55" s="112"/>
      <c r="V55" s="112"/>
      <c r="W55" s="112"/>
      <c r="X55" s="112"/>
      <c r="Y55" s="112"/>
      <c r="Z55" s="112"/>
      <c r="AA55" s="59"/>
      <c r="AB55" s="59"/>
      <c r="AC55" s="59"/>
      <c r="AD55" s="59"/>
      <c r="AE55" s="59"/>
      <c r="AF55" s="59"/>
      <c r="AG55" s="59"/>
      <c r="AH55" s="59"/>
      <c r="AI55" s="59"/>
      <c r="AJ55" s="59"/>
    </row>
    <row r="56" spans="1:36" x14ac:dyDescent="0.3">
      <c r="A56" s="111">
        <v>2008</v>
      </c>
      <c r="B56" s="88">
        <v>1972</v>
      </c>
      <c r="C56" s="88">
        <v>227</v>
      </c>
      <c r="D56" s="88">
        <v>128</v>
      </c>
      <c r="E56" s="88">
        <v>2065</v>
      </c>
      <c r="F56" s="88">
        <v>76</v>
      </c>
      <c r="G56" s="88">
        <v>4468</v>
      </c>
      <c r="H56" s="84">
        <v>134</v>
      </c>
      <c r="I56" s="109">
        <v>307</v>
      </c>
      <c r="J56" s="109">
        <v>42</v>
      </c>
      <c r="K56" s="109">
        <v>0</v>
      </c>
      <c r="L56" s="109">
        <v>3</v>
      </c>
      <c r="M56" s="109">
        <v>2</v>
      </c>
      <c r="N56" s="109">
        <v>45</v>
      </c>
      <c r="O56" s="109">
        <v>3</v>
      </c>
      <c r="P56" s="110">
        <v>536</v>
      </c>
      <c r="Q56" s="59"/>
      <c r="R56" s="112"/>
      <c r="S56" s="112"/>
      <c r="T56" s="112"/>
      <c r="U56" s="112"/>
      <c r="V56" s="112"/>
      <c r="W56" s="112"/>
      <c r="X56" s="112"/>
      <c r="Y56" s="112"/>
      <c r="Z56" s="112"/>
      <c r="AA56" s="59"/>
      <c r="AB56" s="59"/>
      <c r="AC56" s="59"/>
      <c r="AD56" s="59"/>
      <c r="AE56" s="59"/>
      <c r="AF56" s="59"/>
      <c r="AG56" s="59"/>
      <c r="AH56" s="59"/>
      <c r="AI56" s="59"/>
      <c r="AJ56" s="59"/>
    </row>
    <row r="57" spans="1:36" x14ac:dyDescent="0.3">
      <c r="A57" s="111">
        <v>2009</v>
      </c>
      <c r="B57" s="88">
        <v>2005</v>
      </c>
      <c r="C57" s="88">
        <v>208</v>
      </c>
      <c r="D57" s="88">
        <v>127</v>
      </c>
      <c r="E57" s="88">
        <v>2053</v>
      </c>
      <c r="F57" s="88">
        <v>57</v>
      </c>
      <c r="G57" s="88">
        <v>4450</v>
      </c>
      <c r="H57" s="84">
        <v>51</v>
      </c>
      <c r="I57" s="109">
        <v>163</v>
      </c>
      <c r="J57" s="109">
        <v>11</v>
      </c>
      <c r="K57" s="109">
        <v>0</v>
      </c>
      <c r="L57" s="109">
        <v>0</v>
      </c>
      <c r="M57" s="109">
        <v>3</v>
      </c>
      <c r="N57" s="109">
        <v>26</v>
      </c>
      <c r="O57" s="109">
        <v>0</v>
      </c>
      <c r="P57" s="110">
        <v>254</v>
      </c>
      <c r="Q57" s="59"/>
      <c r="R57" s="112"/>
      <c r="S57" s="112"/>
      <c r="T57" s="112"/>
      <c r="U57" s="112"/>
      <c r="V57" s="112"/>
      <c r="W57" s="112"/>
      <c r="X57" s="112"/>
      <c r="Y57" s="112"/>
      <c r="Z57" s="112"/>
      <c r="AA57" s="59"/>
      <c r="AB57" s="59"/>
      <c r="AC57" s="59"/>
      <c r="AD57" s="59"/>
      <c r="AE57" s="59"/>
      <c r="AF57" s="59"/>
      <c r="AG57" s="59"/>
      <c r="AH57" s="59"/>
      <c r="AI57" s="59"/>
      <c r="AJ57" s="59"/>
    </row>
    <row r="58" spans="1:36" x14ac:dyDescent="0.3">
      <c r="A58" s="111">
        <v>2010</v>
      </c>
      <c r="B58" s="88">
        <v>2000</v>
      </c>
      <c r="C58" s="88">
        <v>204</v>
      </c>
      <c r="D58" s="88">
        <v>138</v>
      </c>
      <c r="E58" s="88">
        <v>2081</v>
      </c>
      <c r="F58" s="88">
        <v>43</v>
      </c>
      <c r="G58" s="88">
        <v>4466</v>
      </c>
      <c r="H58" s="84">
        <v>88</v>
      </c>
      <c r="I58" s="109">
        <v>154</v>
      </c>
      <c r="J58" s="109">
        <v>2</v>
      </c>
      <c r="K58" s="109">
        <v>0</v>
      </c>
      <c r="L58" s="109">
        <v>0</v>
      </c>
      <c r="M58" s="109">
        <v>0</v>
      </c>
      <c r="N58" s="109">
        <v>19</v>
      </c>
      <c r="O58" s="109">
        <v>0</v>
      </c>
      <c r="P58" s="110">
        <v>263</v>
      </c>
      <c r="Q58" s="59"/>
      <c r="R58" s="112"/>
      <c r="S58" s="112"/>
      <c r="T58" s="112"/>
      <c r="U58" s="112"/>
      <c r="V58" s="112"/>
      <c r="W58" s="112"/>
      <c r="X58" s="112"/>
      <c r="Y58" s="112"/>
      <c r="Z58" s="112"/>
      <c r="AA58" s="59"/>
      <c r="AB58" s="59"/>
      <c r="AC58" s="59"/>
      <c r="AD58" s="59"/>
      <c r="AE58" s="59"/>
      <c r="AF58" s="59"/>
      <c r="AG58" s="59"/>
      <c r="AH58" s="59"/>
      <c r="AI58" s="59"/>
      <c r="AJ58" s="59"/>
    </row>
    <row r="59" spans="1:36" x14ac:dyDescent="0.3">
      <c r="A59" s="111">
        <v>2011</v>
      </c>
      <c r="B59" s="88">
        <v>2050</v>
      </c>
      <c r="C59" s="88">
        <v>204</v>
      </c>
      <c r="D59" s="88">
        <v>140</v>
      </c>
      <c r="E59" s="88">
        <v>2118</v>
      </c>
      <c r="F59" s="88">
        <v>41</v>
      </c>
      <c r="G59" s="88">
        <v>4553</v>
      </c>
      <c r="H59" s="84">
        <v>127</v>
      </c>
      <c r="I59" s="109">
        <v>43</v>
      </c>
      <c r="J59" s="109">
        <v>1</v>
      </c>
      <c r="K59" s="109">
        <v>6</v>
      </c>
      <c r="L59" s="109">
        <v>2</v>
      </c>
      <c r="M59" s="109">
        <v>6</v>
      </c>
      <c r="N59" s="109">
        <v>23</v>
      </c>
      <c r="O59" s="109">
        <v>4</v>
      </c>
      <c r="P59" s="110">
        <v>212</v>
      </c>
      <c r="Q59" s="59"/>
      <c r="R59" s="112"/>
      <c r="S59" s="112"/>
      <c r="T59" s="112"/>
      <c r="U59" s="112"/>
      <c r="V59" s="112"/>
      <c r="W59" s="112"/>
      <c r="X59" s="112"/>
      <c r="Y59" s="112"/>
      <c r="Z59" s="112"/>
      <c r="AA59" s="59"/>
      <c r="AB59" s="59"/>
      <c r="AC59" s="59"/>
      <c r="AD59" s="59"/>
      <c r="AE59" s="59"/>
      <c r="AF59" s="59"/>
      <c r="AG59" s="59"/>
      <c r="AH59" s="59"/>
      <c r="AI59" s="59"/>
      <c r="AJ59" s="59"/>
    </row>
    <row r="60" spans="1:36" x14ac:dyDescent="0.3">
      <c r="A60" s="111">
        <v>2012</v>
      </c>
      <c r="B60" s="88">
        <v>2055</v>
      </c>
      <c r="C60" s="88">
        <v>238</v>
      </c>
      <c r="D60" s="88">
        <v>133</v>
      </c>
      <c r="E60" s="88">
        <v>2285</v>
      </c>
      <c r="F60" s="88">
        <v>40</v>
      </c>
      <c r="G60" s="88">
        <v>4751</v>
      </c>
      <c r="H60" s="84">
        <v>239</v>
      </c>
      <c r="I60" s="109">
        <v>18</v>
      </c>
      <c r="J60" s="109">
        <v>0</v>
      </c>
      <c r="K60" s="109">
        <v>0</v>
      </c>
      <c r="L60" s="109">
        <v>5</v>
      </c>
      <c r="M60" s="109">
        <v>8</v>
      </c>
      <c r="N60" s="109">
        <v>29</v>
      </c>
      <c r="O60" s="109">
        <v>1</v>
      </c>
      <c r="P60" s="110">
        <v>300</v>
      </c>
      <c r="Q60" s="59"/>
      <c r="R60" s="112"/>
      <c r="S60" s="112"/>
      <c r="T60" s="112"/>
      <c r="U60" s="112"/>
      <c r="V60" s="112"/>
      <c r="W60" s="112"/>
      <c r="X60" s="112"/>
      <c r="Y60" s="112"/>
      <c r="Z60" s="112"/>
      <c r="AA60" s="59"/>
      <c r="AB60" s="59"/>
      <c r="AC60" s="59"/>
      <c r="AD60" s="59"/>
      <c r="AE60" s="59"/>
      <c r="AF60" s="59"/>
      <c r="AG60" s="59"/>
      <c r="AH60" s="59"/>
      <c r="AI60" s="59"/>
      <c r="AJ60" s="59"/>
    </row>
    <row r="61" spans="1:36" x14ac:dyDescent="0.3">
      <c r="A61" s="111">
        <v>2013</v>
      </c>
      <c r="B61" s="88">
        <v>2064</v>
      </c>
      <c r="C61" s="88">
        <v>229</v>
      </c>
      <c r="D61" s="88">
        <v>133</v>
      </c>
      <c r="E61" s="88">
        <v>2404</v>
      </c>
      <c r="F61" s="88">
        <v>56</v>
      </c>
      <c r="G61" s="88">
        <v>4886</v>
      </c>
      <c r="H61" s="84">
        <v>185</v>
      </c>
      <c r="I61" s="109">
        <v>10</v>
      </c>
      <c r="J61" s="109">
        <v>1</v>
      </c>
      <c r="K61" s="109">
        <v>0</v>
      </c>
      <c r="L61" s="109">
        <v>3</v>
      </c>
      <c r="M61" s="109">
        <v>1</v>
      </c>
      <c r="N61" s="109">
        <v>20</v>
      </c>
      <c r="O61" s="109">
        <v>2</v>
      </c>
      <c r="P61" s="110">
        <v>220</v>
      </c>
      <c r="Q61" s="59"/>
      <c r="R61" s="112"/>
      <c r="S61" s="112"/>
      <c r="T61" s="112"/>
      <c r="U61" s="112"/>
      <c r="V61" s="112"/>
      <c r="W61" s="112"/>
      <c r="X61" s="112"/>
      <c r="Y61" s="112"/>
      <c r="Z61" s="112"/>
      <c r="AA61" s="59"/>
      <c r="AB61" s="59"/>
      <c r="AC61" s="59"/>
      <c r="AD61" s="59"/>
      <c r="AE61" s="59"/>
      <c r="AF61" s="59"/>
      <c r="AG61" s="59"/>
      <c r="AH61" s="59"/>
      <c r="AI61" s="59"/>
      <c r="AJ61" s="59"/>
    </row>
    <row r="62" spans="1:36" x14ac:dyDescent="0.3">
      <c r="A62" s="111">
        <v>2014</v>
      </c>
      <c r="B62" s="88">
        <v>2066</v>
      </c>
      <c r="C62" s="88">
        <v>217</v>
      </c>
      <c r="D62" s="88">
        <v>134</v>
      </c>
      <c r="E62" s="88">
        <v>2465</v>
      </c>
      <c r="F62" s="88">
        <v>71</v>
      </c>
      <c r="G62" s="88">
        <v>4953</v>
      </c>
      <c r="H62" s="84">
        <v>172</v>
      </c>
      <c r="I62" s="109">
        <v>21</v>
      </c>
      <c r="J62" s="109">
        <v>0</v>
      </c>
      <c r="K62" s="109">
        <v>0</v>
      </c>
      <c r="L62" s="109">
        <v>12</v>
      </c>
      <c r="M62" s="109">
        <v>1</v>
      </c>
      <c r="N62" s="109">
        <v>18</v>
      </c>
      <c r="O62" s="109">
        <v>2</v>
      </c>
      <c r="P62" s="110">
        <v>226</v>
      </c>
      <c r="Q62" s="59"/>
      <c r="R62" s="112"/>
      <c r="S62" s="112"/>
      <c r="T62" s="112"/>
      <c r="U62" s="112"/>
      <c r="V62" s="112"/>
      <c r="W62" s="112"/>
      <c r="X62" s="112"/>
      <c r="Y62" s="112"/>
      <c r="Z62" s="112"/>
      <c r="AA62" s="59"/>
      <c r="AB62" s="59"/>
      <c r="AC62" s="59"/>
      <c r="AD62" s="59"/>
      <c r="AE62" s="59"/>
      <c r="AF62" s="59"/>
      <c r="AG62" s="59"/>
      <c r="AH62" s="59"/>
      <c r="AI62" s="59"/>
      <c r="AJ62" s="59"/>
    </row>
    <row r="63" spans="1:36" x14ac:dyDescent="0.3">
      <c r="A63" s="111">
        <v>2015</v>
      </c>
      <c r="B63" s="88">
        <v>2116</v>
      </c>
      <c r="C63" s="88">
        <v>205</v>
      </c>
      <c r="D63" s="88">
        <v>131</v>
      </c>
      <c r="E63" s="88">
        <v>2409</v>
      </c>
      <c r="F63" s="88">
        <v>86</v>
      </c>
      <c r="G63" s="88">
        <v>4947</v>
      </c>
      <c r="H63" s="84">
        <v>55</v>
      </c>
      <c r="I63" s="109">
        <v>2</v>
      </c>
      <c r="J63" s="109">
        <v>0</v>
      </c>
      <c r="K63" s="109">
        <v>0</v>
      </c>
      <c r="L63" s="109">
        <v>4</v>
      </c>
      <c r="M63" s="109">
        <v>2</v>
      </c>
      <c r="N63" s="109">
        <v>13</v>
      </c>
      <c r="O63" s="109">
        <v>2</v>
      </c>
      <c r="P63" s="110">
        <v>78</v>
      </c>
      <c r="Q63" s="59"/>
      <c r="R63" s="112"/>
      <c r="S63" s="112"/>
      <c r="T63" s="112"/>
      <c r="U63" s="112"/>
      <c r="V63" s="112"/>
      <c r="W63" s="112"/>
      <c r="X63" s="112"/>
      <c r="Y63" s="112"/>
      <c r="Z63" s="112"/>
      <c r="AA63" s="59"/>
      <c r="AB63" s="59"/>
      <c r="AC63" s="59"/>
      <c r="AD63" s="59"/>
      <c r="AE63" s="59"/>
      <c r="AF63" s="59"/>
      <c r="AG63" s="59"/>
      <c r="AH63" s="59"/>
      <c r="AI63" s="59"/>
      <c r="AJ63" s="59"/>
    </row>
    <row r="64" spans="1:36" x14ac:dyDescent="0.3">
      <c r="A64" s="111">
        <v>2016</v>
      </c>
      <c r="B64" s="88">
        <v>2068</v>
      </c>
      <c r="C64" s="88">
        <v>182</v>
      </c>
      <c r="D64" s="88">
        <v>104</v>
      </c>
      <c r="E64" s="88">
        <v>2266</v>
      </c>
      <c r="F64" s="88">
        <v>92</v>
      </c>
      <c r="G64" s="88">
        <v>4712</v>
      </c>
      <c r="H64" s="84">
        <v>4</v>
      </c>
      <c r="I64" s="109">
        <v>2</v>
      </c>
      <c r="J64" s="109">
        <v>0</v>
      </c>
      <c r="K64" s="109">
        <v>0</v>
      </c>
      <c r="L64" s="109">
        <v>1</v>
      </c>
      <c r="M64" s="109">
        <v>1</v>
      </c>
      <c r="N64" s="109">
        <v>4</v>
      </c>
      <c r="O64" s="109">
        <v>0</v>
      </c>
      <c r="P64" s="110">
        <v>12</v>
      </c>
      <c r="Q64" s="59"/>
      <c r="R64" s="112"/>
      <c r="S64" s="112"/>
      <c r="T64" s="112"/>
      <c r="U64" s="112"/>
      <c r="V64" s="112"/>
      <c r="W64" s="112"/>
      <c r="X64" s="112"/>
      <c r="Y64" s="112"/>
      <c r="Z64" s="112"/>
      <c r="AA64" s="59"/>
      <c r="AB64" s="59"/>
      <c r="AC64" s="59"/>
      <c r="AD64" s="59"/>
      <c r="AE64" s="59"/>
      <c r="AF64" s="59"/>
      <c r="AG64" s="59"/>
      <c r="AH64" s="59"/>
      <c r="AI64" s="59"/>
      <c r="AJ64" s="59"/>
    </row>
    <row r="65" spans="1:36" x14ac:dyDescent="0.3">
      <c r="A65" s="111">
        <v>2017</v>
      </c>
      <c r="B65" s="88">
        <v>2024</v>
      </c>
      <c r="C65" s="88">
        <v>169</v>
      </c>
      <c r="D65" s="88">
        <v>115</v>
      </c>
      <c r="E65" s="88">
        <v>2202</v>
      </c>
      <c r="F65" s="88">
        <v>93</v>
      </c>
      <c r="G65" s="88">
        <v>4603</v>
      </c>
      <c r="H65" s="84">
        <v>10</v>
      </c>
      <c r="I65" s="109">
        <v>1</v>
      </c>
      <c r="J65" s="109">
        <v>0</v>
      </c>
      <c r="K65" s="109">
        <v>0</v>
      </c>
      <c r="L65" s="109">
        <v>1</v>
      </c>
      <c r="M65" s="109">
        <v>2</v>
      </c>
      <c r="N65" s="109">
        <v>4</v>
      </c>
      <c r="O65" s="109">
        <v>0</v>
      </c>
      <c r="P65" s="110">
        <v>18</v>
      </c>
      <c r="Q65" s="59"/>
      <c r="R65" s="112"/>
      <c r="S65" s="112"/>
      <c r="T65" s="112"/>
      <c r="U65" s="112"/>
      <c r="V65" s="112"/>
      <c r="W65" s="112"/>
      <c r="X65" s="112"/>
      <c r="Y65" s="112"/>
      <c r="Z65" s="112"/>
      <c r="AA65" s="59"/>
      <c r="AB65" s="59"/>
      <c r="AC65" s="59"/>
      <c r="AD65" s="59"/>
      <c r="AE65" s="59"/>
      <c r="AF65" s="59"/>
      <c r="AG65" s="59"/>
      <c r="AH65" s="59"/>
      <c r="AI65" s="59"/>
      <c r="AJ65" s="59"/>
    </row>
    <row r="66" spans="1:36" x14ac:dyDescent="0.3">
      <c r="A66" s="95">
        <v>2018</v>
      </c>
      <c r="B66" s="87">
        <v>2009</v>
      </c>
      <c r="C66" s="88">
        <v>167</v>
      </c>
      <c r="D66" s="88">
        <v>123</v>
      </c>
      <c r="E66" s="88">
        <v>2220</v>
      </c>
      <c r="F66" s="88">
        <v>106</v>
      </c>
      <c r="G66" s="399">
        <v>4625</v>
      </c>
      <c r="H66" s="37">
        <v>39</v>
      </c>
      <c r="I66" s="109">
        <v>1</v>
      </c>
      <c r="J66" s="109">
        <v>1</v>
      </c>
      <c r="K66" s="109">
        <v>0</v>
      </c>
      <c r="L66" s="109">
        <v>5</v>
      </c>
      <c r="M66" s="109">
        <v>0</v>
      </c>
      <c r="N66" s="109">
        <v>2</v>
      </c>
      <c r="O66" s="109">
        <v>0</v>
      </c>
      <c r="P66" s="110">
        <v>48</v>
      </c>
      <c r="Q66" s="59"/>
      <c r="R66" s="112"/>
      <c r="S66" s="112"/>
      <c r="T66" s="112"/>
      <c r="U66" s="112"/>
      <c r="V66" s="112"/>
      <c r="W66" s="112"/>
      <c r="X66" s="112"/>
      <c r="Y66" s="112"/>
      <c r="Z66" s="112"/>
      <c r="AA66" s="59"/>
      <c r="AB66" s="59"/>
      <c r="AC66" s="59"/>
      <c r="AD66" s="59"/>
      <c r="AE66" s="59"/>
      <c r="AF66" s="59"/>
      <c r="AG66" s="59"/>
      <c r="AH66" s="59"/>
      <c r="AI66" s="59"/>
      <c r="AJ66" s="59"/>
    </row>
    <row r="67" spans="1:36" ht="15.6" x14ac:dyDescent="0.3">
      <c r="A67" s="95">
        <v>2019</v>
      </c>
      <c r="B67" s="87">
        <v>1933</v>
      </c>
      <c r="C67" s="88">
        <v>162</v>
      </c>
      <c r="D67" s="88">
        <v>124</v>
      </c>
      <c r="E67" s="88">
        <v>2221</v>
      </c>
      <c r="F67" s="88">
        <v>105</v>
      </c>
      <c r="G67" s="399">
        <v>4545</v>
      </c>
      <c r="H67" s="433">
        <v>53</v>
      </c>
      <c r="I67">
        <v>2</v>
      </c>
      <c r="J67">
        <v>19</v>
      </c>
      <c r="K67">
        <v>0</v>
      </c>
      <c r="L67">
        <v>1</v>
      </c>
      <c r="M67">
        <v>2</v>
      </c>
      <c r="N67" t="s">
        <v>142</v>
      </c>
      <c r="O67">
        <v>1</v>
      </c>
      <c r="P67" s="434">
        <v>78</v>
      </c>
      <c r="R67" s="113"/>
      <c r="S67" s="114"/>
      <c r="T67" s="114"/>
      <c r="U67" s="113"/>
      <c r="V67" s="114"/>
      <c r="W67" s="113"/>
      <c r="X67" s="112"/>
      <c r="Y67" s="112"/>
      <c r="Z67" s="112"/>
      <c r="AA67" s="59"/>
      <c r="AB67" s="59"/>
      <c r="AC67" s="59"/>
      <c r="AD67" s="59"/>
      <c r="AE67" s="59"/>
      <c r="AF67" s="59"/>
      <c r="AG67" s="59"/>
      <c r="AH67" s="59"/>
      <c r="AI67" s="59"/>
      <c r="AJ67" s="59"/>
    </row>
    <row r="68" spans="1:36" x14ac:dyDescent="0.3">
      <c r="A68" s="95">
        <v>2020</v>
      </c>
      <c r="B68" s="87">
        <v>1836</v>
      </c>
      <c r="C68" s="88">
        <v>161</v>
      </c>
      <c r="D68" s="88">
        <v>121</v>
      </c>
      <c r="E68" s="88">
        <v>2162</v>
      </c>
      <c r="F68" s="88">
        <v>113</v>
      </c>
      <c r="G68" s="88">
        <v>4393</v>
      </c>
      <c r="H68" s="441">
        <v>37</v>
      </c>
      <c r="I68" s="443">
        <v>0</v>
      </c>
      <c r="J68" s="443">
        <v>0</v>
      </c>
      <c r="K68" s="443">
        <v>0</v>
      </c>
      <c r="L68" s="443">
        <v>0</v>
      </c>
      <c r="M68" s="443">
        <v>0</v>
      </c>
      <c r="N68" s="443" t="s">
        <v>76</v>
      </c>
      <c r="O68" s="443">
        <v>0</v>
      </c>
      <c r="P68" s="442">
        <v>37</v>
      </c>
      <c r="Q68" s="37"/>
      <c r="R68" s="59"/>
      <c r="S68" s="59"/>
      <c r="T68" s="59"/>
      <c r="U68" s="59"/>
      <c r="V68" s="59"/>
      <c r="W68" s="59"/>
      <c r="X68" s="59"/>
      <c r="Y68" s="59"/>
      <c r="Z68" s="59"/>
      <c r="AA68" s="60"/>
      <c r="AB68" s="60"/>
      <c r="AC68" s="60"/>
      <c r="AD68" s="60"/>
      <c r="AE68" s="60"/>
      <c r="AF68" s="60"/>
      <c r="AG68" s="60"/>
      <c r="AH68" s="60"/>
      <c r="AI68" s="60"/>
      <c r="AJ68" s="60"/>
    </row>
    <row r="69" spans="1:36" x14ac:dyDescent="0.3">
      <c r="A69" s="440">
        <v>2021</v>
      </c>
      <c r="B69" s="87">
        <v>1735</v>
      </c>
      <c r="C69" s="88">
        <v>159</v>
      </c>
      <c r="D69" s="88">
        <v>128</v>
      </c>
      <c r="E69" s="88">
        <v>2131</v>
      </c>
      <c r="F69" s="88">
        <v>114</v>
      </c>
      <c r="G69" s="88">
        <v>4267</v>
      </c>
      <c r="H69" s="441">
        <v>31</v>
      </c>
      <c r="I69" s="443">
        <v>7</v>
      </c>
      <c r="J69" s="443">
        <v>0</v>
      </c>
      <c r="K69" s="443">
        <v>0</v>
      </c>
      <c r="L69" s="443">
        <v>0</v>
      </c>
      <c r="M69" s="443">
        <v>3</v>
      </c>
      <c r="N69" s="443" t="s">
        <v>76</v>
      </c>
      <c r="O69" s="443">
        <v>0</v>
      </c>
      <c r="P69" s="442">
        <v>41</v>
      </c>
      <c r="Q69" s="37"/>
      <c r="R69" s="59"/>
      <c r="S69" s="59"/>
      <c r="T69" s="59"/>
      <c r="U69" s="59"/>
      <c r="V69" s="59"/>
      <c r="W69" s="59"/>
      <c r="X69" s="59"/>
      <c r="Y69" s="59"/>
      <c r="Z69" s="59"/>
      <c r="AA69" s="60"/>
      <c r="AB69" s="60"/>
      <c r="AC69" s="60"/>
      <c r="AD69" s="60"/>
      <c r="AE69" s="60"/>
      <c r="AF69" s="60"/>
      <c r="AG69" s="60"/>
      <c r="AH69" s="60"/>
      <c r="AI69" s="60"/>
      <c r="AJ69" s="60"/>
    </row>
    <row r="70" spans="1:36" x14ac:dyDescent="0.3">
      <c r="A70" s="440"/>
      <c r="B70" s="88"/>
      <c r="C70" s="88"/>
      <c r="D70" s="88"/>
      <c r="E70" s="88"/>
      <c r="F70" s="88"/>
      <c r="G70" s="88"/>
      <c r="H70" s="418"/>
      <c r="I70" s="418"/>
      <c r="J70" s="418"/>
      <c r="K70" s="418"/>
      <c r="L70" s="418"/>
      <c r="M70" s="418"/>
      <c r="N70" s="418"/>
      <c r="O70" s="418"/>
      <c r="P70" s="418"/>
      <c r="Q70" s="37"/>
      <c r="R70" s="59"/>
      <c r="S70" s="59"/>
      <c r="T70" s="59"/>
      <c r="U70" s="59"/>
      <c r="V70" s="59"/>
      <c r="W70" s="59"/>
      <c r="X70" s="59"/>
      <c r="Y70" s="59"/>
      <c r="Z70" s="59"/>
      <c r="AA70" s="60"/>
      <c r="AB70" s="60"/>
      <c r="AC70" s="60"/>
      <c r="AD70" s="60"/>
      <c r="AE70" s="60"/>
      <c r="AF70" s="60"/>
      <c r="AG70" s="60"/>
      <c r="AH70" s="60"/>
      <c r="AI70" s="60"/>
      <c r="AJ70" s="60"/>
    </row>
    <row r="71" spans="1:36" x14ac:dyDescent="0.3">
      <c r="A71" s="62" t="s">
        <v>60</v>
      </c>
      <c r="B71" s="76"/>
      <c r="C71" s="76"/>
      <c r="D71" s="76"/>
      <c r="E71" s="479" t="s">
        <v>61</v>
      </c>
      <c r="F71" s="480"/>
      <c r="G71" s="480"/>
      <c r="H71" s="479" t="s">
        <v>62</v>
      </c>
      <c r="I71" s="480"/>
      <c r="J71" s="480"/>
      <c r="K71" s="480"/>
      <c r="L71" s="480"/>
      <c r="M71" s="61"/>
      <c r="N71" s="61"/>
      <c r="O71" s="61"/>
      <c r="P71" s="61"/>
      <c r="Q71" s="61"/>
      <c r="R71" s="61"/>
      <c r="S71" s="59"/>
      <c r="T71" s="59"/>
      <c r="U71" s="59"/>
      <c r="V71" s="59"/>
      <c r="W71" s="59"/>
      <c r="X71" s="59"/>
      <c r="Y71" s="59"/>
      <c r="Z71" s="59"/>
      <c r="AA71" s="59"/>
      <c r="AB71" s="59"/>
      <c r="AC71" s="59"/>
      <c r="AD71" s="59"/>
      <c r="AE71" s="59"/>
      <c r="AF71" s="59"/>
      <c r="AG71" s="59"/>
      <c r="AH71" s="59"/>
      <c r="AI71" s="59"/>
      <c r="AJ71" s="59"/>
    </row>
    <row r="72" spans="1:36" ht="47.25" customHeight="1" x14ac:dyDescent="0.3">
      <c r="A72" s="482" t="s">
        <v>291</v>
      </c>
      <c r="B72" s="480"/>
      <c r="C72" s="480"/>
      <c r="D72" s="480"/>
      <c r="E72" s="480"/>
      <c r="F72" s="480"/>
      <c r="G72" s="480"/>
      <c r="H72" s="480"/>
      <c r="I72" s="480"/>
      <c r="J72" s="480"/>
      <c r="K72" s="480"/>
      <c r="L72" s="480"/>
      <c r="M72" s="480"/>
      <c r="N72" s="480"/>
      <c r="O72" s="480"/>
      <c r="P72" s="480"/>
      <c r="Q72" s="480"/>
      <c r="R72" s="480"/>
      <c r="S72" s="59"/>
      <c r="T72" s="59"/>
      <c r="U72" s="59"/>
      <c r="V72" s="59"/>
      <c r="W72" s="59"/>
      <c r="X72" s="59"/>
      <c r="Y72" s="59"/>
      <c r="Z72" s="59"/>
      <c r="AA72" s="59"/>
      <c r="AB72" s="59"/>
      <c r="AC72" s="59"/>
      <c r="AD72" s="59"/>
      <c r="AE72" s="59"/>
      <c r="AF72" s="59"/>
      <c r="AG72" s="59"/>
      <c r="AH72" s="59"/>
      <c r="AI72" s="59"/>
      <c r="AJ72" s="59"/>
    </row>
    <row r="73" spans="1:36" ht="6.75" customHeight="1" x14ac:dyDescent="0.3">
      <c r="A73" s="32"/>
      <c r="B73" s="76"/>
      <c r="C73" s="76"/>
      <c r="D73" s="76"/>
      <c r="E73" s="76"/>
      <c r="F73" s="76"/>
      <c r="G73" s="76"/>
      <c r="H73" s="39"/>
      <c r="I73" s="39"/>
      <c r="J73" s="39"/>
      <c r="K73" s="39"/>
      <c r="L73" s="39"/>
      <c r="M73" s="39"/>
      <c r="N73" s="39"/>
      <c r="O73" s="39"/>
      <c r="P73" s="39"/>
      <c r="Q73" s="39"/>
      <c r="R73" s="39"/>
      <c r="S73" s="59"/>
      <c r="T73" s="59"/>
      <c r="U73" s="59"/>
      <c r="V73" s="59"/>
      <c r="W73" s="59"/>
      <c r="X73" s="59"/>
      <c r="Y73" s="59"/>
      <c r="Z73" s="59"/>
      <c r="AA73" s="59"/>
      <c r="AB73" s="59"/>
      <c r="AC73" s="59"/>
      <c r="AD73" s="59"/>
      <c r="AE73" s="59"/>
      <c r="AF73" s="59"/>
      <c r="AG73" s="59"/>
      <c r="AH73" s="59"/>
      <c r="AI73" s="59"/>
      <c r="AJ73" s="59"/>
    </row>
    <row r="74" spans="1:36" x14ac:dyDescent="0.3">
      <c r="A74" s="483" t="s">
        <v>330</v>
      </c>
      <c r="B74" s="484"/>
      <c r="C74" s="484"/>
      <c r="D74" s="484"/>
      <c r="E74" s="484"/>
      <c r="F74" s="484"/>
      <c r="G74" s="484"/>
      <c r="H74" s="484"/>
      <c r="I74" s="484"/>
      <c r="J74" s="484"/>
      <c r="K74" s="484"/>
      <c r="L74" s="484"/>
      <c r="M74" s="484"/>
      <c r="N74" s="484"/>
      <c r="O74" s="484"/>
      <c r="P74" s="484"/>
      <c r="Q74" s="484"/>
      <c r="R74" s="484"/>
      <c r="S74" s="59"/>
      <c r="T74" s="59"/>
      <c r="U74" s="59"/>
      <c r="V74" s="59"/>
      <c r="W74" s="59"/>
      <c r="X74" s="59"/>
      <c r="Y74" s="59"/>
      <c r="Z74" s="59"/>
      <c r="AA74" s="59"/>
      <c r="AB74" s="59"/>
      <c r="AC74" s="59"/>
      <c r="AD74" s="59"/>
      <c r="AE74" s="59"/>
      <c r="AF74" s="59"/>
      <c r="AG74" s="59"/>
      <c r="AH74" s="59"/>
      <c r="AI74" s="59"/>
      <c r="AJ74" s="59"/>
    </row>
    <row r="75" spans="1:36" x14ac:dyDescent="0.3">
      <c r="A75" s="77"/>
      <c r="B75" s="61"/>
      <c r="C75" s="61"/>
      <c r="D75" s="61"/>
      <c r="E75" s="61"/>
      <c r="F75" s="61"/>
      <c r="G75" s="61"/>
      <c r="H75" s="61"/>
      <c r="I75" s="61"/>
      <c r="J75" s="61"/>
      <c r="K75" s="61"/>
      <c r="L75" s="61"/>
      <c r="M75" s="61"/>
      <c r="N75" s="61"/>
      <c r="O75" s="61"/>
      <c r="P75" s="61"/>
      <c r="Q75" s="61"/>
      <c r="R75" s="61"/>
    </row>
    <row r="78" spans="1:36" x14ac:dyDescent="0.3">
      <c r="A78" s="27"/>
      <c r="B78" s="27"/>
      <c r="C78" s="27"/>
      <c r="D78" s="58"/>
      <c r="E78" s="58"/>
      <c r="F78" s="58"/>
      <c r="G78" s="58"/>
      <c r="H78" s="58"/>
      <c r="I78" s="58"/>
      <c r="J78" s="27"/>
      <c r="K78" s="27"/>
      <c r="L78" s="27"/>
      <c r="M78" s="27"/>
      <c r="N78" s="27"/>
      <c r="O78" s="27"/>
      <c r="P78" s="27"/>
      <c r="Q78" s="27"/>
      <c r="R78" s="27"/>
    </row>
    <row r="79" spans="1:36" x14ac:dyDescent="0.3">
      <c r="A79" s="27"/>
      <c r="B79" s="27"/>
      <c r="C79" s="27"/>
      <c r="D79" s="37"/>
      <c r="E79" s="58"/>
      <c r="F79" s="58"/>
      <c r="G79" s="58"/>
      <c r="H79" s="58"/>
      <c r="I79" s="58"/>
      <c r="J79" s="27"/>
      <c r="K79" s="27"/>
      <c r="L79" s="27"/>
      <c r="M79" s="27"/>
      <c r="N79" s="27"/>
      <c r="O79" s="27"/>
      <c r="P79" s="27"/>
      <c r="Q79" s="27"/>
      <c r="R79" s="27"/>
    </row>
    <row r="80" spans="1:36" x14ac:dyDescent="0.3">
      <c r="A80" s="27"/>
      <c r="B80" s="27"/>
      <c r="C80" s="27"/>
      <c r="D80" s="37"/>
      <c r="E80" s="58"/>
      <c r="F80" s="58"/>
      <c r="G80" s="58"/>
      <c r="H80" s="58"/>
      <c r="I80" s="58"/>
      <c r="J80" s="27"/>
      <c r="K80" s="27"/>
      <c r="L80" s="27"/>
      <c r="M80" s="27"/>
      <c r="N80" s="27"/>
      <c r="O80" s="27"/>
      <c r="P80" s="27"/>
      <c r="Q80" s="27"/>
      <c r="R80" s="27"/>
    </row>
    <row r="81" spans="1:18" x14ac:dyDescent="0.3">
      <c r="A81" s="27"/>
      <c r="B81" s="27"/>
      <c r="C81" s="27"/>
      <c r="D81" s="27"/>
      <c r="E81" s="37"/>
      <c r="F81" s="58"/>
      <c r="G81" s="58"/>
      <c r="H81" s="58"/>
      <c r="I81" s="58"/>
      <c r="J81" s="27"/>
      <c r="K81" s="27"/>
      <c r="L81" s="27"/>
      <c r="M81" s="27"/>
      <c r="N81" s="27"/>
      <c r="O81" s="27"/>
      <c r="P81" s="27"/>
      <c r="Q81" s="27"/>
      <c r="R81" s="27"/>
    </row>
    <row r="82" spans="1:18" x14ac:dyDescent="0.3">
      <c r="A82" s="27"/>
      <c r="B82" s="27"/>
      <c r="C82" s="27"/>
      <c r="D82" s="27"/>
      <c r="E82" s="37"/>
      <c r="F82" s="58"/>
      <c r="G82" s="58"/>
      <c r="H82" s="58"/>
      <c r="I82" s="58"/>
      <c r="J82" s="27"/>
      <c r="K82" s="27"/>
      <c r="L82" s="27"/>
      <c r="M82" s="27"/>
      <c r="N82" s="27"/>
      <c r="O82" s="27"/>
      <c r="P82" s="27"/>
      <c r="Q82" s="27"/>
      <c r="R82" s="27"/>
    </row>
    <row r="83" spans="1:18" x14ac:dyDescent="0.3">
      <c r="A83" s="27"/>
      <c r="B83" s="27"/>
      <c r="C83" s="27"/>
      <c r="D83" s="58"/>
      <c r="E83" s="37"/>
      <c r="F83" s="58"/>
      <c r="G83" s="58"/>
      <c r="H83" s="27"/>
      <c r="I83" s="58"/>
      <c r="J83" s="27"/>
      <c r="K83" s="27"/>
      <c r="L83" s="27"/>
      <c r="M83" s="27"/>
      <c r="N83" s="27"/>
      <c r="O83" s="27"/>
      <c r="P83" s="27"/>
      <c r="Q83" s="27"/>
      <c r="R83" s="27"/>
    </row>
    <row r="84" spans="1:18" x14ac:dyDescent="0.3">
      <c r="A84" s="27"/>
      <c r="B84" s="27"/>
      <c r="C84" s="27"/>
      <c r="D84" s="27"/>
      <c r="E84" s="37"/>
      <c r="F84" s="27"/>
      <c r="G84" s="27"/>
      <c r="H84" s="27"/>
      <c r="I84" s="27"/>
      <c r="J84" s="27"/>
      <c r="K84" s="27"/>
      <c r="L84" s="27"/>
      <c r="M84" s="27"/>
      <c r="N84" s="27"/>
      <c r="O84" s="27"/>
      <c r="P84" s="27"/>
      <c r="Q84" s="27"/>
      <c r="R84" s="27"/>
    </row>
    <row r="86" spans="1:18" x14ac:dyDescent="0.3">
      <c r="A86" s="27"/>
      <c r="B86" s="27"/>
      <c r="C86" s="37"/>
      <c r="D86" s="37"/>
      <c r="E86" s="37"/>
      <c r="F86" s="37"/>
      <c r="G86" s="37"/>
      <c r="H86" s="27"/>
      <c r="I86" s="27"/>
      <c r="J86" s="27"/>
      <c r="K86" s="27"/>
      <c r="L86" s="27"/>
      <c r="M86" s="27"/>
      <c r="N86" s="27"/>
      <c r="O86" s="27"/>
      <c r="P86" s="27"/>
      <c r="Q86" s="27"/>
      <c r="R86" s="27"/>
    </row>
    <row r="87" spans="1:18" x14ac:dyDescent="0.3">
      <c r="A87" s="27"/>
      <c r="B87" s="37"/>
      <c r="C87" s="27"/>
      <c r="D87" s="27"/>
      <c r="E87" s="27"/>
      <c r="F87" s="27"/>
      <c r="G87" s="27"/>
      <c r="H87" s="27"/>
      <c r="I87" s="27"/>
      <c r="J87" s="27"/>
      <c r="K87" s="27"/>
      <c r="L87" s="27"/>
      <c r="M87" s="27"/>
      <c r="N87" s="27"/>
      <c r="O87" s="27"/>
      <c r="P87" s="27"/>
      <c r="Q87" s="27"/>
      <c r="R87" s="27"/>
    </row>
    <row r="88" spans="1:18" x14ac:dyDescent="0.3">
      <c r="A88" s="27"/>
      <c r="B88" s="27"/>
      <c r="C88" s="37"/>
      <c r="D88" s="27"/>
      <c r="E88" s="27"/>
      <c r="F88" s="58"/>
      <c r="G88" s="27"/>
      <c r="H88" s="27"/>
      <c r="I88" s="27"/>
      <c r="J88" s="27"/>
      <c r="K88" s="27"/>
      <c r="L88" s="27"/>
      <c r="M88" s="27"/>
      <c r="N88" s="27"/>
      <c r="O88" s="27"/>
      <c r="P88" s="27"/>
      <c r="Q88" s="27"/>
      <c r="R88" s="27"/>
    </row>
    <row r="89" spans="1:18" x14ac:dyDescent="0.3">
      <c r="A89" s="27"/>
      <c r="B89" s="58"/>
      <c r="C89" s="58"/>
      <c r="D89" s="37"/>
      <c r="E89" s="37"/>
      <c r="F89" s="37"/>
      <c r="G89" s="37"/>
      <c r="H89" s="27"/>
      <c r="I89" s="27"/>
      <c r="J89" s="27"/>
      <c r="K89" s="27"/>
      <c r="L89" s="27"/>
      <c r="M89" s="27"/>
      <c r="N89" s="27"/>
      <c r="O89" s="27"/>
      <c r="P89" s="27"/>
      <c r="Q89" s="27"/>
      <c r="R89" s="27"/>
    </row>
    <row r="90" spans="1:18" x14ac:dyDescent="0.3">
      <c r="A90" s="27"/>
      <c r="B90" s="58"/>
      <c r="C90" s="58"/>
      <c r="D90" s="58"/>
      <c r="E90" s="58"/>
      <c r="F90" s="58"/>
      <c r="G90" s="27"/>
      <c r="H90" s="27"/>
      <c r="I90" s="27"/>
      <c r="J90" s="27"/>
      <c r="K90" s="27"/>
      <c r="L90" s="27"/>
      <c r="M90" s="27"/>
      <c r="N90" s="27"/>
      <c r="O90" s="27"/>
      <c r="P90" s="27"/>
      <c r="Q90" s="27"/>
      <c r="R90" s="27"/>
    </row>
    <row r="91" spans="1:18" x14ac:dyDescent="0.3">
      <c r="B91" s="58"/>
      <c r="C91" s="58"/>
      <c r="D91" s="58"/>
      <c r="E91" s="58"/>
      <c r="F91" s="58"/>
    </row>
    <row r="92" spans="1:18" x14ac:dyDescent="0.3">
      <c r="B92" s="58"/>
      <c r="C92" s="58"/>
      <c r="D92" s="58"/>
      <c r="E92" s="58"/>
      <c r="F92" s="27"/>
    </row>
  </sheetData>
  <mergeCells count="15">
    <mergeCell ref="A72:R72"/>
    <mergeCell ref="A74:R74"/>
    <mergeCell ref="D4:D5"/>
    <mergeCell ref="E4:E5"/>
    <mergeCell ref="F4:F5"/>
    <mergeCell ref="C4:C5"/>
    <mergeCell ref="B4:B5"/>
    <mergeCell ref="A4:A5"/>
    <mergeCell ref="G4:G5"/>
    <mergeCell ref="AC10:AE13"/>
    <mergeCell ref="A1:R1"/>
    <mergeCell ref="E71:G71"/>
    <mergeCell ref="H71:L71"/>
    <mergeCell ref="T38:Y39"/>
    <mergeCell ref="AA38:AF3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2"/>
  <sheetViews>
    <sheetView zoomScaleNormal="100" workbookViewId="0">
      <pane ySplit="5" topLeftCell="A36" activePane="bottomLeft" state="frozen"/>
      <selection pane="bottomLeft" activeCell="M53" sqref="M53"/>
    </sheetView>
  </sheetViews>
  <sheetFormatPr defaultRowHeight="13.2" x14ac:dyDescent="0.25"/>
  <cols>
    <col min="1" max="3" width="9.109375" style="119"/>
    <col min="4" max="4" width="9.44140625" style="119" bestFit="1" customWidth="1"/>
    <col min="5" max="10" width="9.109375" style="119"/>
    <col min="11" max="11" width="10" style="119" customWidth="1"/>
    <col min="12" max="12" width="2" style="119" customWidth="1"/>
    <col min="13" max="266" width="9.109375" style="119"/>
    <col min="267" max="267" width="10" style="119" customWidth="1"/>
    <col min="268" max="268" width="2" style="119" customWidth="1"/>
    <col min="269" max="522" width="9.109375" style="119"/>
    <col min="523" max="523" width="10" style="119" customWidth="1"/>
    <col min="524" max="524" width="2" style="119" customWidth="1"/>
    <col min="525" max="778" width="9.109375" style="119"/>
    <col min="779" max="779" width="10" style="119" customWidth="1"/>
    <col min="780" max="780" width="2" style="119" customWidth="1"/>
    <col min="781" max="1034" width="9.109375" style="119"/>
    <col min="1035" max="1035" width="10" style="119" customWidth="1"/>
    <col min="1036" max="1036" width="2" style="119" customWidth="1"/>
    <col min="1037" max="1290" width="9.109375" style="119"/>
    <col min="1291" max="1291" width="10" style="119" customWidth="1"/>
    <col min="1292" max="1292" width="2" style="119" customWidth="1"/>
    <col min="1293" max="1546" width="9.109375" style="119"/>
    <col min="1547" max="1547" width="10" style="119" customWidth="1"/>
    <col min="1548" max="1548" width="2" style="119" customWidth="1"/>
    <col min="1549" max="1802" width="9.109375" style="119"/>
    <col min="1803" max="1803" width="10" style="119" customWidth="1"/>
    <col min="1804" max="1804" width="2" style="119" customWidth="1"/>
    <col min="1805" max="2058" width="9.109375" style="119"/>
    <col min="2059" max="2059" width="10" style="119" customWidth="1"/>
    <col min="2060" max="2060" width="2" style="119" customWidth="1"/>
    <col min="2061" max="2314" width="9.109375" style="119"/>
    <col min="2315" max="2315" width="10" style="119" customWidth="1"/>
    <col min="2316" max="2316" width="2" style="119" customWidth="1"/>
    <col min="2317" max="2570" width="9.109375" style="119"/>
    <col min="2571" max="2571" width="10" style="119" customWidth="1"/>
    <col min="2572" max="2572" width="2" style="119" customWidth="1"/>
    <col min="2573" max="2826" width="9.109375" style="119"/>
    <col min="2827" max="2827" width="10" style="119" customWidth="1"/>
    <col min="2828" max="2828" width="2" style="119" customWidth="1"/>
    <col min="2829" max="3082" width="9.109375" style="119"/>
    <col min="3083" max="3083" width="10" style="119" customWidth="1"/>
    <col min="3084" max="3084" width="2" style="119" customWidth="1"/>
    <col min="3085" max="3338" width="9.109375" style="119"/>
    <col min="3339" max="3339" width="10" style="119" customWidth="1"/>
    <col min="3340" max="3340" width="2" style="119" customWidth="1"/>
    <col min="3341" max="3594" width="9.109375" style="119"/>
    <col min="3595" max="3595" width="10" style="119" customWidth="1"/>
    <col min="3596" max="3596" width="2" style="119" customWidth="1"/>
    <col min="3597" max="3850" width="9.109375" style="119"/>
    <col min="3851" max="3851" width="10" style="119" customWidth="1"/>
    <col min="3852" max="3852" width="2" style="119" customWidth="1"/>
    <col min="3853" max="4106" width="9.109375" style="119"/>
    <col min="4107" max="4107" width="10" style="119" customWidth="1"/>
    <col min="4108" max="4108" width="2" style="119" customWidth="1"/>
    <col min="4109" max="4362" width="9.109375" style="119"/>
    <col min="4363" max="4363" width="10" style="119" customWidth="1"/>
    <col min="4364" max="4364" width="2" style="119" customWidth="1"/>
    <col min="4365" max="4618" width="9.109375" style="119"/>
    <col min="4619" max="4619" width="10" style="119" customWidth="1"/>
    <col min="4620" max="4620" width="2" style="119" customWidth="1"/>
    <col min="4621" max="4874" width="9.109375" style="119"/>
    <col min="4875" max="4875" width="10" style="119" customWidth="1"/>
    <col min="4876" max="4876" width="2" style="119" customWidth="1"/>
    <col min="4877" max="5130" width="9.109375" style="119"/>
    <col min="5131" max="5131" width="10" style="119" customWidth="1"/>
    <col min="5132" max="5132" width="2" style="119" customWidth="1"/>
    <col min="5133" max="5386" width="9.109375" style="119"/>
    <col min="5387" max="5387" width="10" style="119" customWidth="1"/>
    <col min="5388" max="5388" width="2" style="119" customWidth="1"/>
    <col min="5389" max="5642" width="9.109375" style="119"/>
    <col min="5643" max="5643" width="10" style="119" customWidth="1"/>
    <col min="5644" max="5644" width="2" style="119" customWidth="1"/>
    <col min="5645" max="5898" width="9.109375" style="119"/>
    <col min="5899" max="5899" width="10" style="119" customWidth="1"/>
    <col min="5900" max="5900" width="2" style="119" customWidth="1"/>
    <col min="5901" max="6154" width="9.109375" style="119"/>
    <col min="6155" max="6155" width="10" style="119" customWidth="1"/>
    <col min="6156" max="6156" width="2" style="119" customWidth="1"/>
    <col min="6157" max="6410" width="9.109375" style="119"/>
    <col min="6411" max="6411" width="10" style="119" customWidth="1"/>
    <col min="6412" max="6412" width="2" style="119" customWidth="1"/>
    <col min="6413" max="6666" width="9.109375" style="119"/>
    <col min="6667" max="6667" width="10" style="119" customWidth="1"/>
    <col min="6668" max="6668" width="2" style="119" customWidth="1"/>
    <col min="6669" max="6922" width="9.109375" style="119"/>
    <col min="6923" max="6923" width="10" style="119" customWidth="1"/>
    <col min="6924" max="6924" width="2" style="119" customWidth="1"/>
    <col min="6925" max="7178" width="9.109375" style="119"/>
    <col min="7179" max="7179" width="10" style="119" customWidth="1"/>
    <col min="7180" max="7180" width="2" style="119" customWidth="1"/>
    <col min="7181" max="7434" width="9.109375" style="119"/>
    <col min="7435" max="7435" width="10" style="119" customWidth="1"/>
    <col min="7436" max="7436" width="2" style="119" customWidth="1"/>
    <col min="7437" max="7690" width="9.109375" style="119"/>
    <col min="7691" max="7691" width="10" style="119" customWidth="1"/>
    <col min="7692" max="7692" width="2" style="119" customWidth="1"/>
    <col min="7693" max="7946" width="9.109375" style="119"/>
    <col min="7947" max="7947" width="10" style="119" customWidth="1"/>
    <col min="7948" max="7948" width="2" style="119" customWidth="1"/>
    <col min="7949" max="8202" width="9.109375" style="119"/>
    <col min="8203" max="8203" width="10" style="119" customWidth="1"/>
    <col min="8204" max="8204" width="2" style="119" customWidth="1"/>
    <col min="8205" max="8458" width="9.109375" style="119"/>
    <col min="8459" max="8459" width="10" style="119" customWidth="1"/>
    <col min="8460" max="8460" width="2" style="119" customWidth="1"/>
    <col min="8461" max="8714" width="9.109375" style="119"/>
    <col min="8715" max="8715" width="10" style="119" customWidth="1"/>
    <col min="8716" max="8716" width="2" style="119" customWidth="1"/>
    <col min="8717" max="8970" width="9.109375" style="119"/>
    <col min="8971" max="8971" width="10" style="119" customWidth="1"/>
    <col min="8972" max="8972" width="2" style="119" customWidth="1"/>
    <col min="8973" max="9226" width="9.109375" style="119"/>
    <col min="9227" max="9227" width="10" style="119" customWidth="1"/>
    <col min="9228" max="9228" width="2" style="119" customWidth="1"/>
    <col min="9229" max="9482" width="9.109375" style="119"/>
    <col min="9483" max="9483" width="10" style="119" customWidth="1"/>
    <col min="9484" max="9484" width="2" style="119" customWidth="1"/>
    <col min="9485" max="9738" width="9.109375" style="119"/>
    <col min="9739" max="9739" width="10" style="119" customWidth="1"/>
    <col min="9740" max="9740" width="2" style="119" customWidth="1"/>
    <col min="9741" max="9994" width="9.109375" style="119"/>
    <col min="9995" max="9995" width="10" style="119" customWidth="1"/>
    <col min="9996" max="9996" width="2" style="119" customWidth="1"/>
    <col min="9997" max="10250" width="9.109375" style="119"/>
    <col min="10251" max="10251" width="10" style="119" customWidth="1"/>
    <col min="10252" max="10252" width="2" style="119" customWidth="1"/>
    <col min="10253" max="10506" width="9.109375" style="119"/>
    <col min="10507" max="10507" width="10" style="119" customWidth="1"/>
    <col min="10508" max="10508" width="2" style="119" customWidth="1"/>
    <col min="10509" max="10762" width="9.109375" style="119"/>
    <col min="10763" max="10763" width="10" style="119" customWidth="1"/>
    <col min="10764" max="10764" width="2" style="119" customWidth="1"/>
    <col min="10765" max="11018" width="9.109375" style="119"/>
    <col min="11019" max="11019" width="10" style="119" customWidth="1"/>
    <col min="11020" max="11020" width="2" style="119" customWidth="1"/>
    <col min="11021" max="11274" width="9.109375" style="119"/>
    <col min="11275" max="11275" width="10" style="119" customWidth="1"/>
    <col min="11276" max="11276" width="2" style="119" customWidth="1"/>
    <col min="11277" max="11530" width="9.109375" style="119"/>
    <col min="11531" max="11531" width="10" style="119" customWidth="1"/>
    <col min="11532" max="11532" width="2" style="119" customWidth="1"/>
    <col min="11533" max="11786" width="9.109375" style="119"/>
    <col min="11787" max="11787" width="10" style="119" customWidth="1"/>
    <col min="11788" max="11788" width="2" style="119" customWidth="1"/>
    <col min="11789" max="12042" width="9.109375" style="119"/>
    <col min="12043" max="12043" width="10" style="119" customWidth="1"/>
    <col min="12044" max="12044" width="2" style="119" customWidth="1"/>
    <col min="12045" max="12298" width="9.109375" style="119"/>
    <col min="12299" max="12299" width="10" style="119" customWidth="1"/>
    <col min="12300" max="12300" width="2" style="119" customWidth="1"/>
    <col min="12301" max="12554" width="9.109375" style="119"/>
    <col min="12555" max="12555" width="10" style="119" customWidth="1"/>
    <col min="12556" max="12556" width="2" style="119" customWidth="1"/>
    <col min="12557" max="12810" width="9.109375" style="119"/>
    <col min="12811" max="12811" width="10" style="119" customWidth="1"/>
    <col min="12812" max="12812" width="2" style="119" customWidth="1"/>
    <col min="12813" max="13066" width="9.109375" style="119"/>
    <col min="13067" max="13067" width="10" style="119" customWidth="1"/>
    <col min="13068" max="13068" width="2" style="119" customWidth="1"/>
    <col min="13069" max="13322" width="9.109375" style="119"/>
    <col min="13323" max="13323" width="10" style="119" customWidth="1"/>
    <col min="13324" max="13324" width="2" style="119" customWidth="1"/>
    <col min="13325" max="13578" width="9.109375" style="119"/>
    <col min="13579" max="13579" width="10" style="119" customWidth="1"/>
    <col min="13580" max="13580" width="2" style="119" customWidth="1"/>
    <col min="13581" max="13834" width="9.109375" style="119"/>
    <col min="13835" max="13835" width="10" style="119" customWidth="1"/>
    <col min="13836" max="13836" width="2" style="119" customWidth="1"/>
    <col min="13837" max="14090" width="9.109375" style="119"/>
    <col min="14091" max="14091" width="10" style="119" customWidth="1"/>
    <col min="14092" max="14092" width="2" style="119" customWidth="1"/>
    <col min="14093" max="14346" width="9.109375" style="119"/>
    <col min="14347" max="14347" width="10" style="119" customWidth="1"/>
    <col min="14348" max="14348" width="2" style="119" customWidth="1"/>
    <col min="14349" max="14602" width="9.109375" style="119"/>
    <col min="14603" max="14603" width="10" style="119" customWidth="1"/>
    <col min="14604" max="14604" width="2" style="119" customWidth="1"/>
    <col min="14605" max="14858" width="9.109375" style="119"/>
    <col min="14859" max="14859" width="10" style="119" customWidth="1"/>
    <col min="14860" max="14860" width="2" style="119" customWidth="1"/>
    <col min="14861" max="15114" width="9.109375" style="119"/>
    <col min="15115" max="15115" width="10" style="119" customWidth="1"/>
    <col min="15116" max="15116" width="2" style="119" customWidth="1"/>
    <col min="15117" max="15370" width="9.109375" style="119"/>
    <col min="15371" max="15371" width="10" style="119" customWidth="1"/>
    <col min="15372" max="15372" width="2" style="119" customWidth="1"/>
    <col min="15373" max="15626" width="9.109375" style="119"/>
    <col min="15627" max="15627" width="10" style="119" customWidth="1"/>
    <col min="15628" max="15628" width="2" style="119" customWidth="1"/>
    <col min="15629" max="15882" width="9.109375" style="119"/>
    <col min="15883" max="15883" width="10" style="119" customWidth="1"/>
    <col min="15884" max="15884" width="2" style="119" customWidth="1"/>
    <col min="15885" max="16138" width="9.109375" style="119"/>
    <col min="16139" max="16139" width="10" style="119" customWidth="1"/>
    <col min="16140" max="16140" width="2" style="119" customWidth="1"/>
    <col min="16141" max="16384" width="9.109375" style="119"/>
  </cols>
  <sheetData>
    <row r="1" spans="1:12" s="115" customFormat="1" ht="33" customHeight="1" x14ac:dyDescent="0.3">
      <c r="A1" s="498" t="s">
        <v>307</v>
      </c>
      <c r="B1" s="499"/>
      <c r="C1" s="499"/>
      <c r="D1" s="499"/>
      <c r="E1" s="499"/>
      <c r="F1" s="499"/>
      <c r="G1" s="499"/>
      <c r="H1" s="499"/>
      <c r="I1" s="499"/>
      <c r="J1" s="499"/>
      <c r="K1" s="499"/>
      <c r="L1" s="500"/>
    </row>
    <row r="2" spans="1:12" ht="3" customHeight="1" x14ac:dyDescent="0.3">
      <c r="A2" s="116"/>
      <c r="B2" s="117"/>
      <c r="C2" s="117"/>
      <c r="D2" s="117"/>
      <c r="E2" s="117"/>
      <c r="F2" s="117"/>
      <c r="G2" s="117"/>
      <c r="H2" s="117"/>
      <c r="I2" s="117"/>
      <c r="J2" s="117"/>
      <c r="K2" s="117"/>
      <c r="L2" s="118"/>
    </row>
    <row r="3" spans="1:12" x14ac:dyDescent="0.25">
      <c r="A3" s="120"/>
      <c r="B3" s="501" t="s">
        <v>63</v>
      </c>
      <c r="C3" s="502"/>
      <c r="D3" s="501" t="s">
        <v>64</v>
      </c>
      <c r="E3" s="502"/>
      <c r="F3" s="501" t="s">
        <v>65</v>
      </c>
      <c r="G3" s="502"/>
      <c r="H3" s="501" t="s">
        <v>66</v>
      </c>
      <c r="I3" s="503"/>
      <c r="J3" s="121"/>
      <c r="K3" s="122"/>
      <c r="L3" s="123"/>
    </row>
    <row r="4" spans="1:12" x14ac:dyDescent="0.25">
      <c r="A4" s="124"/>
      <c r="B4" s="504" t="s">
        <v>67</v>
      </c>
      <c r="C4" s="125" t="s">
        <v>68</v>
      </c>
      <c r="D4" s="504" t="s">
        <v>67</v>
      </c>
      <c r="E4" s="125" t="s">
        <v>68</v>
      </c>
      <c r="F4" s="504" t="s">
        <v>67</v>
      </c>
      <c r="G4" s="125" t="s">
        <v>68</v>
      </c>
      <c r="H4" s="504" t="s">
        <v>67</v>
      </c>
      <c r="I4" s="126" t="s">
        <v>68</v>
      </c>
      <c r="J4" s="126"/>
      <c r="K4" s="122"/>
      <c r="L4" s="123"/>
    </row>
    <row r="5" spans="1:12" x14ac:dyDescent="0.25">
      <c r="A5" s="127" t="s">
        <v>2</v>
      </c>
      <c r="B5" s="505"/>
      <c r="C5" s="128" t="s">
        <v>69</v>
      </c>
      <c r="D5" s="505" t="s">
        <v>67</v>
      </c>
      <c r="E5" s="128" t="s">
        <v>69</v>
      </c>
      <c r="F5" s="505" t="s">
        <v>67</v>
      </c>
      <c r="G5" s="128" t="s">
        <v>69</v>
      </c>
      <c r="H5" s="505" t="s">
        <v>67</v>
      </c>
      <c r="I5" s="128" t="s">
        <v>69</v>
      </c>
      <c r="J5" s="128" t="s">
        <v>9</v>
      </c>
      <c r="K5" s="122"/>
      <c r="L5" s="123"/>
    </row>
    <row r="6" spans="1:12" x14ac:dyDescent="0.25">
      <c r="A6" s="129"/>
      <c r="B6" s="123"/>
      <c r="C6" s="130"/>
      <c r="D6" s="123"/>
      <c r="E6" s="130"/>
      <c r="F6" s="123"/>
      <c r="G6" s="130"/>
      <c r="H6" s="123"/>
      <c r="I6" s="130"/>
      <c r="J6" s="131"/>
      <c r="K6" s="123"/>
      <c r="L6" s="123"/>
    </row>
    <row r="7" spans="1:12" x14ac:dyDescent="0.25">
      <c r="A7" s="132">
        <v>1960</v>
      </c>
      <c r="B7" s="133">
        <v>10531</v>
      </c>
      <c r="C7" s="134">
        <v>42.3</v>
      </c>
      <c r="D7" s="133">
        <v>14383</v>
      </c>
      <c r="E7" s="134">
        <v>57.7</v>
      </c>
      <c r="F7" s="135">
        <v>21</v>
      </c>
      <c r="G7" s="134">
        <v>0.1</v>
      </c>
      <c r="H7" s="136"/>
      <c r="I7" s="131"/>
      <c r="J7" s="137">
        <v>24935</v>
      </c>
      <c r="K7" s="122"/>
      <c r="L7" s="123"/>
    </row>
    <row r="8" spans="1:12" x14ac:dyDescent="0.25">
      <c r="A8" s="138">
        <v>1961</v>
      </c>
      <c r="B8" s="133">
        <v>9797</v>
      </c>
      <c r="C8" s="134">
        <v>41</v>
      </c>
      <c r="D8" s="133">
        <v>14038</v>
      </c>
      <c r="E8" s="134">
        <v>58.8</v>
      </c>
      <c r="F8" s="135">
        <v>33</v>
      </c>
      <c r="G8" s="134">
        <v>0.1</v>
      </c>
      <c r="H8" s="136"/>
      <c r="I8" s="131"/>
      <c r="J8" s="137">
        <v>23869</v>
      </c>
      <c r="K8" s="122"/>
      <c r="L8" s="123"/>
    </row>
    <row r="9" spans="1:12" x14ac:dyDescent="0.25">
      <c r="A9" s="138">
        <v>1962</v>
      </c>
      <c r="B9" s="133">
        <v>11175</v>
      </c>
      <c r="C9" s="134">
        <v>39.700000000000003</v>
      </c>
      <c r="D9" s="133">
        <v>16708</v>
      </c>
      <c r="E9" s="134">
        <v>59.4</v>
      </c>
      <c r="F9" s="135">
        <v>266</v>
      </c>
      <c r="G9" s="134">
        <v>0.9</v>
      </c>
      <c r="H9" s="136"/>
      <c r="I9" s="131"/>
      <c r="J9" s="137">
        <v>28149</v>
      </c>
      <c r="K9" s="122"/>
      <c r="L9" s="123"/>
    </row>
    <row r="10" spans="1:12" x14ac:dyDescent="0.25">
      <c r="A10" s="138">
        <v>1963</v>
      </c>
      <c r="B10" s="133">
        <v>11798</v>
      </c>
      <c r="C10" s="134">
        <v>42</v>
      </c>
      <c r="D10" s="133">
        <v>14745</v>
      </c>
      <c r="E10" s="134">
        <v>52.5</v>
      </c>
      <c r="F10" s="133">
        <v>1553</v>
      </c>
      <c r="G10" s="134">
        <v>5.5</v>
      </c>
      <c r="H10" s="136"/>
      <c r="I10" s="131"/>
      <c r="J10" s="137">
        <v>28097</v>
      </c>
      <c r="K10" s="122"/>
      <c r="L10" s="123"/>
    </row>
    <row r="11" spans="1:12" x14ac:dyDescent="0.25">
      <c r="A11" s="138">
        <v>1964</v>
      </c>
      <c r="B11" s="133">
        <v>12292</v>
      </c>
      <c r="C11" s="134">
        <v>38.4</v>
      </c>
      <c r="D11" s="133">
        <v>15714</v>
      </c>
      <c r="E11" s="134">
        <v>49.1</v>
      </c>
      <c r="F11" s="133">
        <v>4002</v>
      </c>
      <c r="G11" s="134">
        <v>12.5</v>
      </c>
      <c r="H11" s="136"/>
      <c r="I11" s="131"/>
      <c r="J11" s="137">
        <v>32007</v>
      </c>
      <c r="K11" s="122"/>
      <c r="L11" s="123"/>
    </row>
    <row r="12" spans="1:12" x14ac:dyDescent="0.25">
      <c r="A12" s="132">
        <v>1965</v>
      </c>
      <c r="B12" s="133">
        <v>11971</v>
      </c>
      <c r="C12" s="134">
        <v>36.200000000000003</v>
      </c>
      <c r="D12" s="133">
        <v>16416</v>
      </c>
      <c r="E12" s="134">
        <v>49.7</v>
      </c>
      <c r="F12" s="133">
        <v>4654</v>
      </c>
      <c r="G12" s="134">
        <v>14.1</v>
      </c>
      <c r="H12" s="136"/>
      <c r="I12" s="131"/>
      <c r="J12" s="137">
        <v>33041</v>
      </c>
      <c r="K12" s="122"/>
      <c r="L12" s="123"/>
    </row>
    <row r="13" spans="1:12" x14ac:dyDescent="0.25">
      <c r="A13" s="138">
        <v>1966</v>
      </c>
      <c r="B13" s="133">
        <v>10626</v>
      </c>
      <c r="C13" s="134">
        <v>31.8</v>
      </c>
      <c r="D13" s="133">
        <v>18120</v>
      </c>
      <c r="E13" s="134">
        <v>54.2</v>
      </c>
      <c r="F13" s="133">
        <v>4684</v>
      </c>
      <c r="G13" s="134">
        <v>14</v>
      </c>
      <c r="H13" s="136"/>
      <c r="I13" s="131"/>
      <c r="J13" s="137">
        <v>33429</v>
      </c>
      <c r="K13" s="122"/>
      <c r="L13" s="123"/>
    </row>
    <row r="14" spans="1:12" x14ac:dyDescent="0.25">
      <c r="A14" s="138">
        <v>1967</v>
      </c>
      <c r="B14" s="133">
        <v>10632</v>
      </c>
      <c r="C14" s="134">
        <v>28.7</v>
      </c>
      <c r="D14" s="133">
        <v>21393</v>
      </c>
      <c r="E14" s="134">
        <v>57.7</v>
      </c>
      <c r="F14" s="133">
        <v>5052</v>
      </c>
      <c r="G14" s="134">
        <v>13.6</v>
      </c>
      <c r="H14" s="136"/>
      <c r="I14" s="131"/>
      <c r="J14" s="137">
        <v>37078</v>
      </c>
      <c r="K14" s="122"/>
      <c r="L14" s="123"/>
    </row>
    <row r="15" spans="1:12" x14ac:dyDescent="0.25">
      <c r="A15" s="138">
        <v>1968</v>
      </c>
      <c r="B15" s="133">
        <v>9690</v>
      </c>
      <c r="C15" s="134">
        <v>23.7</v>
      </c>
      <c r="D15" s="133">
        <v>20915</v>
      </c>
      <c r="E15" s="134">
        <v>51</v>
      </c>
      <c r="F15" s="133">
        <v>10347</v>
      </c>
      <c r="G15" s="134">
        <v>25.2</v>
      </c>
      <c r="H15" s="136"/>
      <c r="I15" s="131"/>
      <c r="J15" s="137">
        <v>40951</v>
      </c>
      <c r="K15" s="122"/>
      <c r="L15" s="123"/>
    </row>
    <row r="16" spans="1:12" x14ac:dyDescent="0.25">
      <c r="A16" s="138">
        <v>1969</v>
      </c>
      <c r="B16" s="133">
        <v>9465</v>
      </c>
      <c r="C16" s="134">
        <v>23.4</v>
      </c>
      <c r="D16" s="133">
        <v>22130</v>
      </c>
      <c r="E16" s="134">
        <v>54.7</v>
      </c>
      <c r="F16" s="133">
        <v>8843</v>
      </c>
      <c r="G16" s="134">
        <v>21.9</v>
      </c>
      <c r="H16" s="136"/>
      <c r="I16" s="131"/>
      <c r="J16" s="137">
        <v>40438</v>
      </c>
      <c r="K16" s="122"/>
      <c r="L16" s="123"/>
    </row>
    <row r="17" spans="1:12" x14ac:dyDescent="0.25">
      <c r="A17" s="132">
        <v>1970</v>
      </c>
      <c r="B17" s="133">
        <v>9080</v>
      </c>
      <c r="C17" s="134">
        <v>21.5</v>
      </c>
      <c r="D17" s="133">
        <v>19342</v>
      </c>
      <c r="E17" s="134">
        <v>45.7</v>
      </c>
      <c r="F17" s="133">
        <v>13908</v>
      </c>
      <c r="G17" s="134">
        <v>32.799999999999997</v>
      </c>
      <c r="H17" s="136"/>
      <c r="I17" s="131"/>
      <c r="J17" s="137">
        <v>42330</v>
      </c>
      <c r="K17" s="122"/>
      <c r="L17" s="123"/>
    </row>
    <row r="18" spans="1:12" x14ac:dyDescent="0.25">
      <c r="A18" s="138">
        <v>1971</v>
      </c>
      <c r="B18" s="133">
        <v>9262</v>
      </c>
      <c r="C18" s="134">
        <v>20.6</v>
      </c>
      <c r="D18" s="133">
        <v>19732</v>
      </c>
      <c r="E18" s="134">
        <v>43.8</v>
      </c>
      <c r="F18" s="133">
        <v>16003</v>
      </c>
      <c r="G18" s="134">
        <v>35.6</v>
      </c>
      <c r="H18" s="136"/>
      <c r="I18" s="131"/>
      <c r="J18" s="137">
        <v>42997</v>
      </c>
      <c r="K18" s="122"/>
      <c r="L18" s="123"/>
    </row>
    <row r="19" spans="1:12" x14ac:dyDescent="0.25">
      <c r="A19" s="138">
        <v>1972</v>
      </c>
      <c r="B19" s="133">
        <v>8194</v>
      </c>
      <c r="C19" s="134">
        <v>16.899999999999999</v>
      </c>
      <c r="D19" s="133">
        <v>19241</v>
      </c>
      <c r="E19" s="134">
        <v>39.6</v>
      </c>
      <c r="F19" s="133">
        <v>21156</v>
      </c>
      <c r="G19" s="134">
        <v>43.5</v>
      </c>
      <c r="H19" s="136"/>
      <c r="I19" s="131"/>
      <c r="J19" s="137">
        <v>48591</v>
      </c>
      <c r="K19" s="122"/>
      <c r="L19" s="123"/>
    </row>
    <row r="20" spans="1:12" x14ac:dyDescent="0.25">
      <c r="A20" s="138">
        <v>1973</v>
      </c>
      <c r="B20" s="133">
        <v>8437</v>
      </c>
      <c r="C20" s="134">
        <v>16.600000000000001</v>
      </c>
      <c r="D20" s="133">
        <v>18235</v>
      </c>
      <c r="E20" s="134">
        <v>35.799999999999997</v>
      </c>
      <c r="F20" s="133">
        <v>24295</v>
      </c>
      <c r="G20" s="134">
        <v>47.7</v>
      </c>
      <c r="H20" s="136"/>
      <c r="I20" s="131"/>
      <c r="J20" s="137">
        <v>50967</v>
      </c>
      <c r="K20" s="122"/>
      <c r="L20" s="123"/>
    </row>
    <row r="21" spans="1:12" x14ac:dyDescent="0.25">
      <c r="A21" s="138">
        <v>1974</v>
      </c>
      <c r="B21" s="133">
        <v>7989</v>
      </c>
      <c r="C21" s="134">
        <v>16.600000000000001</v>
      </c>
      <c r="D21" s="133">
        <v>16949</v>
      </c>
      <c r="E21" s="134">
        <v>35.299999999999997</v>
      </c>
      <c r="F21" s="133">
        <v>23115</v>
      </c>
      <c r="G21" s="134">
        <v>48.1</v>
      </c>
      <c r="H21" s="136"/>
      <c r="I21" s="131"/>
      <c r="J21" s="137">
        <v>48053</v>
      </c>
      <c r="K21" s="122"/>
      <c r="L21" s="123"/>
    </row>
    <row r="22" spans="1:12" x14ac:dyDescent="0.25">
      <c r="A22" s="132">
        <v>1975</v>
      </c>
      <c r="B22" s="133">
        <v>8002</v>
      </c>
      <c r="C22" s="134">
        <v>16.600000000000001</v>
      </c>
      <c r="D22" s="133">
        <v>19465</v>
      </c>
      <c r="E22" s="134">
        <v>40.4</v>
      </c>
      <c r="F22" s="133">
        <v>20690</v>
      </c>
      <c r="G22" s="134">
        <v>43</v>
      </c>
      <c r="H22" s="136"/>
      <c r="I22" s="131"/>
      <c r="J22" s="137">
        <v>48157</v>
      </c>
      <c r="K22" s="122"/>
      <c r="L22" s="123"/>
    </row>
    <row r="23" spans="1:12" x14ac:dyDescent="0.25">
      <c r="A23" s="138">
        <v>1976</v>
      </c>
      <c r="B23" s="133">
        <v>8517</v>
      </c>
      <c r="C23" s="134">
        <v>16.899999999999999</v>
      </c>
      <c r="D23" s="133">
        <v>18311</v>
      </c>
      <c r="E23" s="134">
        <v>36.4</v>
      </c>
      <c r="F23" s="133">
        <v>23494</v>
      </c>
      <c r="G23" s="134">
        <v>46.7</v>
      </c>
      <c r="H23" s="136"/>
      <c r="I23" s="131"/>
      <c r="J23" s="137">
        <v>50322</v>
      </c>
      <c r="K23" s="122"/>
      <c r="L23" s="123"/>
    </row>
    <row r="24" spans="1:12" x14ac:dyDescent="0.25">
      <c r="A24" s="138">
        <v>1977</v>
      </c>
      <c r="B24" s="133">
        <v>8928</v>
      </c>
      <c r="C24" s="134">
        <v>18.5</v>
      </c>
      <c r="D24" s="133">
        <v>18248</v>
      </c>
      <c r="E24" s="134">
        <v>37.799999999999997</v>
      </c>
      <c r="F24" s="133">
        <v>20921</v>
      </c>
      <c r="G24" s="134">
        <v>43.3</v>
      </c>
      <c r="H24" s="139">
        <v>200</v>
      </c>
      <c r="I24" s="140">
        <v>0.4</v>
      </c>
      <c r="J24" s="137">
        <v>48297</v>
      </c>
      <c r="K24" s="122"/>
      <c r="L24" s="123"/>
    </row>
    <row r="25" spans="1:12" x14ac:dyDescent="0.25">
      <c r="A25" s="138">
        <v>1978</v>
      </c>
      <c r="B25" s="133">
        <v>8848</v>
      </c>
      <c r="C25" s="134">
        <v>18.5</v>
      </c>
      <c r="D25" s="133">
        <v>17513</v>
      </c>
      <c r="E25" s="134">
        <v>36.6</v>
      </c>
      <c r="F25" s="133">
        <v>21369</v>
      </c>
      <c r="G25" s="134">
        <v>44.7</v>
      </c>
      <c r="H25" s="139">
        <v>69</v>
      </c>
      <c r="I25" s="140">
        <v>0.1</v>
      </c>
      <c r="J25" s="137">
        <v>47739</v>
      </c>
      <c r="K25" s="122"/>
      <c r="L25" s="123"/>
    </row>
    <row r="26" spans="1:12" x14ac:dyDescent="0.25">
      <c r="A26" s="138">
        <v>1979</v>
      </c>
      <c r="B26" s="133">
        <v>8668</v>
      </c>
      <c r="C26" s="134">
        <v>17.100000000000001</v>
      </c>
      <c r="D26" s="133">
        <v>18368</v>
      </c>
      <c r="E26" s="134">
        <v>36.299999999999997</v>
      </c>
      <c r="F26" s="133">
        <v>23578</v>
      </c>
      <c r="G26" s="134">
        <v>46.6</v>
      </c>
      <c r="H26" s="139">
        <v>6</v>
      </c>
      <c r="I26" s="140">
        <v>0</v>
      </c>
      <c r="J26" s="137">
        <v>50620</v>
      </c>
      <c r="K26" s="122"/>
      <c r="L26" s="123"/>
    </row>
    <row r="27" spans="1:12" x14ac:dyDescent="0.25">
      <c r="A27" s="132">
        <v>1980</v>
      </c>
      <c r="B27" s="133">
        <v>8016</v>
      </c>
      <c r="C27" s="134">
        <v>17.899999999999999</v>
      </c>
      <c r="D27" s="133">
        <v>19050</v>
      </c>
      <c r="E27" s="134">
        <v>42.6</v>
      </c>
      <c r="F27" s="133">
        <v>17627</v>
      </c>
      <c r="G27" s="134">
        <v>39.4</v>
      </c>
      <c r="H27" s="139">
        <v>25</v>
      </c>
      <c r="I27" s="140">
        <v>0.1</v>
      </c>
      <c r="J27" s="137">
        <v>44719</v>
      </c>
      <c r="K27" s="122"/>
      <c r="L27" s="123"/>
    </row>
    <row r="28" spans="1:12" x14ac:dyDescent="0.25">
      <c r="A28" s="138">
        <v>1981</v>
      </c>
      <c r="B28" s="133">
        <v>8691</v>
      </c>
      <c r="C28" s="134">
        <v>22.4</v>
      </c>
      <c r="D28" s="133">
        <v>18298</v>
      </c>
      <c r="E28" s="134">
        <v>47.2</v>
      </c>
      <c r="F28" s="133">
        <v>11797</v>
      </c>
      <c r="G28" s="134">
        <v>30.4</v>
      </c>
      <c r="H28" s="139">
        <v>14</v>
      </c>
      <c r="I28" s="140">
        <v>0</v>
      </c>
      <c r="J28" s="137">
        <v>38801</v>
      </c>
      <c r="K28" s="122"/>
      <c r="L28" s="123"/>
    </row>
    <row r="29" spans="1:12" x14ac:dyDescent="0.25">
      <c r="A29" s="138">
        <v>1982</v>
      </c>
      <c r="B29" s="133">
        <v>8653</v>
      </c>
      <c r="C29" s="134">
        <v>20.5</v>
      </c>
      <c r="D29" s="133">
        <v>18178</v>
      </c>
      <c r="E29" s="134">
        <v>43</v>
      </c>
      <c r="F29" s="133">
        <v>15402</v>
      </c>
      <c r="G29" s="134">
        <v>36.5</v>
      </c>
      <c r="H29" s="139"/>
      <c r="I29" s="140">
        <v>0</v>
      </c>
      <c r="J29" s="137">
        <v>42234</v>
      </c>
      <c r="K29" s="122"/>
      <c r="L29" s="123"/>
    </row>
    <row r="30" spans="1:12" x14ac:dyDescent="0.25">
      <c r="A30" s="138">
        <v>1983</v>
      </c>
      <c r="B30" s="133">
        <v>7120</v>
      </c>
      <c r="C30" s="134">
        <v>16.899999999999999</v>
      </c>
      <c r="D30" s="133">
        <v>19183</v>
      </c>
      <c r="E30" s="134">
        <v>45.7</v>
      </c>
      <c r="F30" s="133">
        <v>15584</v>
      </c>
      <c r="G30" s="134">
        <v>37.200000000000003</v>
      </c>
      <c r="H30" s="139">
        <v>45</v>
      </c>
      <c r="I30" s="140">
        <v>0.1</v>
      </c>
      <c r="J30" s="137">
        <v>41932</v>
      </c>
      <c r="K30" s="122"/>
      <c r="L30" s="123"/>
    </row>
    <row r="31" spans="1:12" x14ac:dyDescent="0.25">
      <c r="A31" s="138">
        <v>1984</v>
      </c>
      <c r="B31" s="133">
        <v>7821</v>
      </c>
      <c r="C31" s="134">
        <v>18.2</v>
      </c>
      <c r="D31" s="133">
        <v>20552</v>
      </c>
      <c r="E31" s="134">
        <v>47.9</v>
      </c>
      <c r="F31" s="133">
        <v>14516</v>
      </c>
      <c r="G31" s="134">
        <v>33.799999999999997</v>
      </c>
      <c r="H31" s="139">
        <v>55</v>
      </c>
      <c r="I31" s="140">
        <v>0</v>
      </c>
      <c r="J31" s="137">
        <v>42945</v>
      </c>
      <c r="K31" s="122"/>
      <c r="L31" s="123"/>
    </row>
    <row r="32" spans="1:12" x14ac:dyDescent="0.25">
      <c r="A32" s="132">
        <v>1985</v>
      </c>
      <c r="B32" s="133">
        <v>7804</v>
      </c>
      <c r="C32" s="134">
        <v>19</v>
      </c>
      <c r="D32" s="133">
        <v>17258</v>
      </c>
      <c r="E32" s="134">
        <v>41.9</v>
      </c>
      <c r="F32" s="133">
        <v>16075</v>
      </c>
      <c r="G32" s="134">
        <v>39.1</v>
      </c>
      <c r="H32" s="139">
        <v>10</v>
      </c>
      <c r="I32" s="140">
        <v>0</v>
      </c>
      <c r="J32" s="137">
        <v>41149</v>
      </c>
      <c r="K32" s="122"/>
      <c r="L32" s="123"/>
    </row>
    <row r="33" spans="1:13" x14ac:dyDescent="0.25">
      <c r="A33" s="138">
        <v>1986</v>
      </c>
      <c r="B33" s="133">
        <v>6019</v>
      </c>
      <c r="C33" s="134">
        <v>14.1</v>
      </c>
      <c r="D33" s="133">
        <v>13795</v>
      </c>
      <c r="E33" s="134">
        <v>32.4</v>
      </c>
      <c r="F33" s="133">
        <v>22778</v>
      </c>
      <c r="G33" s="134">
        <v>53.5</v>
      </c>
      <c r="H33" s="136"/>
      <c r="I33" s="131"/>
      <c r="J33" s="137">
        <v>42593</v>
      </c>
      <c r="K33" s="122"/>
      <c r="L33" s="123"/>
    </row>
    <row r="34" spans="1:13" x14ac:dyDescent="0.25">
      <c r="A34" s="138">
        <v>1987</v>
      </c>
      <c r="B34" s="133">
        <v>4993</v>
      </c>
      <c r="C34" s="134">
        <v>11.6</v>
      </c>
      <c r="D34" s="133">
        <v>13758</v>
      </c>
      <c r="E34" s="134">
        <v>31.9</v>
      </c>
      <c r="F34" s="133">
        <v>24396</v>
      </c>
      <c r="G34" s="134">
        <v>56.5</v>
      </c>
      <c r="H34" s="136"/>
      <c r="I34" s="131"/>
      <c r="J34" s="137">
        <v>43147</v>
      </c>
      <c r="K34" s="122"/>
      <c r="L34" s="123"/>
    </row>
    <row r="35" spans="1:13" x14ac:dyDescent="0.25">
      <c r="A35" s="138">
        <v>1988</v>
      </c>
      <c r="B35" s="133">
        <v>4607</v>
      </c>
      <c r="C35" s="134">
        <v>10.5</v>
      </c>
      <c r="D35" s="133">
        <v>14907</v>
      </c>
      <c r="E35" s="134">
        <v>34</v>
      </c>
      <c r="F35" s="133">
        <v>24306</v>
      </c>
      <c r="G35" s="134">
        <v>55.5</v>
      </c>
      <c r="H35" s="136"/>
      <c r="I35" s="131"/>
      <c r="J35" s="137">
        <v>43820</v>
      </c>
      <c r="K35" s="122"/>
      <c r="L35" s="123"/>
    </row>
    <row r="36" spans="1:13" x14ac:dyDescent="0.25">
      <c r="A36" s="138">
        <v>1989</v>
      </c>
      <c r="B36" s="133">
        <v>4475</v>
      </c>
      <c r="C36" s="134">
        <v>9.6</v>
      </c>
      <c r="D36" s="133">
        <v>16675</v>
      </c>
      <c r="E36" s="134">
        <v>35.799999999999997</v>
      </c>
      <c r="F36" s="133">
        <v>25480</v>
      </c>
      <c r="G36" s="134">
        <v>54.6</v>
      </c>
      <c r="H36" s="136"/>
      <c r="I36" s="131"/>
      <c r="J36" s="137">
        <v>46630</v>
      </c>
      <c r="K36" s="122"/>
      <c r="L36" s="123"/>
    </row>
    <row r="37" spans="1:13" x14ac:dyDescent="0.25">
      <c r="A37" s="132">
        <v>1990</v>
      </c>
      <c r="B37" s="133">
        <v>4057</v>
      </c>
      <c r="C37" s="134">
        <v>8.5</v>
      </c>
      <c r="D37" s="133">
        <v>16431</v>
      </c>
      <c r="E37" s="134">
        <v>34.4</v>
      </c>
      <c r="F37" s="133">
        <v>27271</v>
      </c>
      <c r="G37" s="134">
        <v>57.1</v>
      </c>
      <c r="H37" s="141"/>
      <c r="I37" s="131"/>
      <c r="J37" s="137">
        <v>47760</v>
      </c>
      <c r="K37" s="122"/>
      <c r="L37" s="123"/>
    </row>
    <row r="38" spans="1:13" x14ac:dyDescent="0.25">
      <c r="A38" s="138">
        <v>1991</v>
      </c>
      <c r="B38" s="133">
        <v>4272</v>
      </c>
      <c r="C38" s="134">
        <v>9.1999999999999993</v>
      </c>
      <c r="D38" s="133">
        <v>15031</v>
      </c>
      <c r="E38" s="134">
        <v>32.5</v>
      </c>
      <c r="F38" s="133">
        <v>26991</v>
      </c>
      <c r="G38" s="134">
        <v>58.3</v>
      </c>
      <c r="H38" s="141"/>
      <c r="I38" s="131"/>
      <c r="J38" s="137">
        <v>46294</v>
      </c>
      <c r="K38" s="122"/>
      <c r="L38" s="123"/>
    </row>
    <row r="39" spans="1:13" x14ac:dyDescent="0.25">
      <c r="A39" s="138">
        <v>1992</v>
      </c>
      <c r="B39" s="133">
        <v>3907.44</v>
      </c>
      <c r="C39" s="134">
        <v>8.3425531615079045</v>
      </c>
      <c r="D39" s="133">
        <v>14820.239</v>
      </c>
      <c r="E39" s="134">
        <v>31.64185034799069</v>
      </c>
      <c r="F39" s="133">
        <v>28109.780999999999</v>
      </c>
      <c r="G39" s="134">
        <v>60.015596490501409</v>
      </c>
      <c r="H39" s="141"/>
      <c r="I39" s="131"/>
      <c r="J39" s="137">
        <v>46837.46</v>
      </c>
      <c r="K39" s="122"/>
      <c r="L39" s="142"/>
    </row>
    <row r="40" spans="1:13" x14ac:dyDescent="0.25">
      <c r="A40" s="138">
        <v>1993</v>
      </c>
      <c r="B40" s="133">
        <v>3395.3780000000002</v>
      </c>
      <c r="C40" s="134">
        <v>6.8609413719526637</v>
      </c>
      <c r="D40" s="133">
        <v>15116.355</v>
      </c>
      <c r="E40" s="134">
        <v>30.54517800746294</v>
      </c>
      <c r="F40" s="133">
        <v>30976.781999999999</v>
      </c>
      <c r="G40" s="134">
        <v>62.5938806205844</v>
      </c>
      <c r="H40" s="136"/>
      <c r="I40" s="131"/>
      <c r="J40" s="137">
        <v>49488.514999999999</v>
      </c>
      <c r="K40" s="122"/>
      <c r="L40" s="142"/>
    </row>
    <row r="41" spans="1:13" x14ac:dyDescent="0.25">
      <c r="A41" s="138">
        <v>1994</v>
      </c>
      <c r="B41" s="133">
        <v>3108.9380000000001</v>
      </c>
      <c r="C41" s="134">
        <v>5.9379688192930038</v>
      </c>
      <c r="D41" s="133">
        <v>11864.539000000001</v>
      </c>
      <c r="E41" s="134">
        <v>22.660877327655228</v>
      </c>
      <c r="F41" s="133">
        <v>37383.449999999997</v>
      </c>
      <c r="G41" s="134">
        <v>71.401153853051753</v>
      </c>
      <c r="H41" s="136"/>
      <c r="I41" s="131"/>
      <c r="J41" s="137">
        <v>52356.927000000003</v>
      </c>
      <c r="K41" s="143"/>
      <c r="L41" s="142"/>
    </row>
    <row r="42" spans="1:13" x14ac:dyDescent="0.25">
      <c r="A42" s="138">
        <v>1995</v>
      </c>
      <c r="B42" s="133">
        <v>3041.5650000000001</v>
      </c>
      <c r="C42" s="134">
        <v>5.9196100081173704</v>
      </c>
      <c r="D42" s="133">
        <v>10074.062</v>
      </c>
      <c r="E42" s="134">
        <v>19.606524350982106</v>
      </c>
      <c r="F42" s="133">
        <v>38265.544999999998</v>
      </c>
      <c r="G42" s="134">
        <v>74.473865640900513</v>
      </c>
      <c r="H42" s="141"/>
      <c r="I42" s="131"/>
      <c r="J42" s="137">
        <v>51381.171999999999</v>
      </c>
      <c r="K42" s="143"/>
      <c r="L42" s="142"/>
    </row>
    <row r="43" spans="1:13" x14ac:dyDescent="0.25">
      <c r="A43" s="138">
        <v>1996</v>
      </c>
      <c r="B43" s="133">
        <v>3033.4090000000001</v>
      </c>
      <c r="C43" s="134">
        <v>5.4884659598603518</v>
      </c>
      <c r="D43" s="133">
        <v>9686.3719999999994</v>
      </c>
      <c r="E43" s="134">
        <v>17.525933033278545</v>
      </c>
      <c r="F43" s="133">
        <v>42549.014000000003</v>
      </c>
      <c r="G43" s="134">
        <v>76.985601006861117</v>
      </c>
      <c r="H43" s="141"/>
      <c r="I43" s="131"/>
      <c r="J43" s="137">
        <v>55268.794999999998</v>
      </c>
      <c r="K43" s="143"/>
      <c r="L43" s="142"/>
    </row>
    <row r="44" spans="1:13" x14ac:dyDescent="0.25">
      <c r="A44" s="138">
        <v>1997</v>
      </c>
      <c r="B44" s="133">
        <v>3177.7910000000002</v>
      </c>
      <c r="C44" s="134">
        <v>5.7449985034542044</v>
      </c>
      <c r="D44" s="133">
        <v>12840.484</v>
      </c>
      <c r="E44" s="134">
        <v>23.213786357764764</v>
      </c>
      <c r="F44" s="133">
        <v>39295.769</v>
      </c>
      <c r="G44" s="134">
        <v>71.041215138781027</v>
      </c>
      <c r="H44" s="141"/>
      <c r="I44" s="131"/>
      <c r="J44" s="137">
        <v>55314.044000000002</v>
      </c>
      <c r="K44" s="143"/>
      <c r="L44" s="142"/>
    </row>
    <row r="45" spans="1:13" x14ac:dyDescent="0.25">
      <c r="A45" s="138">
        <v>1998</v>
      </c>
      <c r="B45" s="133">
        <v>3202.73</v>
      </c>
      <c r="C45" s="134">
        <v>5.7479980097292387</v>
      </c>
      <c r="D45" s="133">
        <v>13067.038</v>
      </c>
      <c r="E45" s="134">
        <v>23.451651689982089</v>
      </c>
      <c r="F45" s="133">
        <v>39449.284</v>
      </c>
      <c r="G45" s="134">
        <v>70.800350300288656</v>
      </c>
      <c r="H45" s="136"/>
      <c r="I45" s="131"/>
      <c r="J45" s="137">
        <v>55719.052000000003</v>
      </c>
      <c r="K45" s="143"/>
      <c r="L45" s="142"/>
      <c r="M45" s="141"/>
    </row>
    <row r="46" spans="1:13" x14ac:dyDescent="0.25">
      <c r="A46" s="138">
        <v>1999</v>
      </c>
      <c r="B46" s="133">
        <v>3162.1970000000001</v>
      </c>
      <c r="C46" s="134">
        <v>5.5700208938512814</v>
      </c>
      <c r="D46" s="133">
        <v>12623.359</v>
      </c>
      <c r="E46" s="134">
        <v>22.235291912738393</v>
      </c>
      <c r="F46" s="133">
        <v>40986.17</v>
      </c>
      <c r="G46" s="134">
        <v>72.194687193410317</v>
      </c>
      <c r="H46" s="123"/>
      <c r="I46" s="131"/>
      <c r="J46" s="137">
        <v>56771.726000000002</v>
      </c>
      <c r="K46" s="143"/>
      <c r="L46" s="142"/>
      <c r="M46" s="141"/>
    </row>
    <row r="47" spans="1:13" x14ac:dyDescent="0.25">
      <c r="A47" s="138">
        <v>2000</v>
      </c>
      <c r="B47" s="133">
        <v>3520</v>
      </c>
      <c r="C47" s="134">
        <v>5.9279156697411333</v>
      </c>
      <c r="D47" s="133">
        <v>13578.763000000001</v>
      </c>
      <c r="E47" s="134">
        <v>22.867546012329864</v>
      </c>
      <c r="F47" s="133">
        <v>42281.298999999999</v>
      </c>
      <c r="G47" s="134">
        <v>71.204538317929007</v>
      </c>
      <c r="H47" s="123"/>
      <c r="I47" s="131"/>
      <c r="J47" s="137">
        <v>59380.061999999998</v>
      </c>
      <c r="K47" s="143"/>
      <c r="L47" s="142"/>
      <c r="M47" s="141"/>
    </row>
    <row r="48" spans="1:13" x14ac:dyDescent="0.25">
      <c r="A48" s="144">
        <v>2001</v>
      </c>
      <c r="B48" s="133">
        <v>2702.1891440000004</v>
      </c>
      <c r="C48" s="134">
        <v>4.6913587505234018</v>
      </c>
      <c r="D48" s="133">
        <v>11947.019856000001</v>
      </c>
      <c r="E48" s="134">
        <v>20.741611026220014</v>
      </c>
      <c r="F48" s="133">
        <v>42950.076999999997</v>
      </c>
      <c r="G48" s="134">
        <v>74.56703022325658</v>
      </c>
      <c r="H48" s="123"/>
      <c r="I48" s="131"/>
      <c r="J48" s="137">
        <v>57599.286</v>
      </c>
      <c r="K48" s="143"/>
      <c r="L48" s="123"/>
      <c r="M48" s="141"/>
    </row>
    <row r="49" spans="1:24" x14ac:dyDescent="0.25">
      <c r="A49" s="145">
        <v>2002</v>
      </c>
      <c r="B49" s="133">
        <v>1733.4259999999999</v>
      </c>
      <c r="C49" s="134">
        <v>2.8433953692948282</v>
      </c>
      <c r="D49" s="133">
        <v>11099.944</v>
      </c>
      <c r="E49" s="134">
        <v>18.207601229606521</v>
      </c>
      <c r="F49" s="133">
        <v>48129.872000000003</v>
      </c>
      <c r="G49" s="134">
        <v>78.949003401098665</v>
      </c>
      <c r="H49" s="123"/>
      <c r="I49" s="131"/>
      <c r="J49" s="137">
        <v>60963.241999999998</v>
      </c>
      <c r="K49" s="143"/>
      <c r="L49" s="123"/>
      <c r="M49" s="495"/>
      <c r="N49" s="496"/>
      <c r="O49" s="496"/>
      <c r="P49" s="496"/>
      <c r="Q49" s="496"/>
      <c r="R49" s="496"/>
      <c r="S49" s="496"/>
      <c r="T49" s="496"/>
      <c r="U49" s="496"/>
      <c r="V49" s="496"/>
      <c r="W49" s="497"/>
      <c r="X49" s="497"/>
    </row>
    <row r="50" spans="1:24" x14ac:dyDescent="0.25">
      <c r="A50" s="144">
        <v>2003</v>
      </c>
      <c r="B50" s="133">
        <v>1331.7460000000001</v>
      </c>
      <c r="C50" s="134">
        <v>2.2255807270731287</v>
      </c>
      <c r="D50" s="133">
        <v>9549.6020000000008</v>
      </c>
      <c r="E50" s="134">
        <v>15.959056879028735</v>
      </c>
      <c r="F50" s="133">
        <v>48956.786999999997</v>
      </c>
      <c r="G50" s="134">
        <v>81.815362393898141</v>
      </c>
      <c r="H50" s="123"/>
      <c r="I50" s="131"/>
      <c r="J50" s="137">
        <v>59838.134999999995</v>
      </c>
      <c r="K50" s="143"/>
      <c r="L50" s="123"/>
      <c r="M50" s="141"/>
    </row>
    <row r="51" spans="1:24" x14ac:dyDescent="0.25">
      <c r="A51" s="144">
        <v>2004</v>
      </c>
      <c r="B51" s="133">
        <v>1258.1389999999999</v>
      </c>
      <c r="C51" s="134">
        <v>1.9718640755243944</v>
      </c>
      <c r="D51" s="133">
        <v>9581.4429999999993</v>
      </c>
      <c r="E51" s="134">
        <v>15.016864784721465</v>
      </c>
      <c r="F51" s="133">
        <v>52964.968000000001</v>
      </c>
      <c r="G51" s="134">
        <v>83.011271139754143</v>
      </c>
      <c r="H51" s="123"/>
      <c r="I51" s="131"/>
      <c r="J51" s="137">
        <v>63804.55</v>
      </c>
      <c r="K51" s="143"/>
      <c r="L51" s="123"/>
      <c r="M51" s="141"/>
    </row>
    <row r="52" spans="1:24" x14ac:dyDescent="0.25">
      <c r="A52" s="144">
        <v>2005</v>
      </c>
      <c r="B52" s="133">
        <v>1377.681</v>
      </c>
      <c r="C52" s="134">
        <v>2.1765978082651727</v>
      </c>
      <c r="D52" s="133">
        <v>9372.5120000000006</v>
      </c>
      <c r="E52" s="134">
        <v>14.807628962828865</v>
      </c>
      <c r="F52" s="133">
        <v>52544.964</v>
      </c>
      <c r="G52" s="134">
        <v>83.015773228905971</v>
      </c>
      <c r="H52" s="123"/>
      <c r="I52" s="131"/>
      <c r="J52" s="137">
        <v>63295.156999999999</v>
      </c>
      <c r="K52" s="143"/>
      <c r="L52" s="123"/>
      <c r="M52" s="141"/>
    </row>
    <row r="53" spans="1:24" x14ac:dyDescent="0.25">
      <c r="A53" s="144">
        <v>2006</v>
      </c>
      <c r="B53" s="133">
        <v>1229.354</v>
      </c>
      <c r="C53" s="134">
        <v>1.9239099419332737</v>
      </c>
      <c r="D53" s="133">
        <v>8626.3919999999998</v>
      </c>
      <c r="E53" s="134">
        <v>13.500099509021531</v>
      </c>
      <c r="F53" s="133">
        <v>54042.983</v>
      </c>
      <c r="G53" s="134">
        <v>84.575990549045201</v>
      </c>
      <c r="H53" s="123"/>
      <c r="I53" s="131"/>
      <c r="J53" s="137">
        <v>63898.728999999999</v>
      </c>
      <c r="K53" s="143"/>
      <c r="L53" s="123"/>
      <c r="M53" s="141"/>
    </row>
    <row r="54" spans="1:24" x14ac:dyDescent="0.25">
      <c r="A54" s="144">
        <v>2007</v>
      </c>
      <c r="B54" s="133">
        <v>1245.771</v>
      </c>
      <c r="C54" s="134">
        <v>2.1058488007285483</v>
      </c>
      <c r="D54" s="133">
        <v>7633.1940000000004</v>
      </c>
      <c r="E54" s="134">
        <v>12.903135833655103</v>
      </c>
      <c r="F54" s="133">
        <v>50278.701000000001</v>
      </c>
      <c r="G54" s="134">
        <v>84.991015365616349</v>
      </c>
      <c r="H54" s="123"/>
      <c r="I54" s="131"/>
      <c r="J54" s="137">
        <v>59157.665999999997</v>
      </c>
      <c r="K54" s="143"/>
      <c r="L54" s="123"/>
      <c r="M54" s="141"/>
    </row>
    <row r="55" spans="1:24" x14ac:dyDescent="0.25">
      <c r="A55" s="144">
        <v>2008</v>
      </c>
      <c r="B55" s="133">
        <v>1643.9090000000001</v>
      </c>
      <c r="C55" s="134">
        <v>2.6092887854829545</v>
      </c>
      <c r="D55" s="133">
        <v>7576.2719999999999</v>
      </c>
      <c r="E55" s="134">
        <v>12.025411117871194</v>
      </c>
      <c r="F55" s="133">
        <v>53788.673000000003</v>
      </c>
      <c r="G55" s="134">
        <v>85.375882268975829</v>
      </c>
      <c r="H55" s="133"/>
      <c r="I55" s="134"/>
      <c r="J55" s="137">
        <v>63008.853999999999</v>
      </c>
      <c r="K55" s="143"/>
      <c r="L55" s="123"/>
      <c r="M55" s="141"/>
    </row>
    <row r="56" spans="1:24" x14ac:dyDescent="0.25">
      <c r="A56" s="144">
        <v>2009</v>
      </c>
      <c r="B56" s="133">
        <v>1589.097</v>
      </c>
      <c r="C56" s="134">
        <v>2.580844652558878</v>
      </c>
      <c r="D56" s="133">
        <v>8374.1200000000008</v>
      </c>
      <c r="E56" s="134">
        <v>13.600367266369737</v>
      </c>
      <c r="F56" s="133">
        <v>51598.851999999999</v>
      </c>
      <c r="G56" s="134">
        <v>83.801442745393757</v>
      </c>
      <c r="H56" s="133">
        <v>10.68</v>
      </c>
      <c r="I56" s="134">
        <v>1.734533567763882E-4</v>
      </c>
      <c r="J56" s="137">
        <v>61572.749000000003</v>
      </c>
      <c r="K56" s="143"/>
      <c r="L56" s="123"/>
      <c r="M56" s="141"/>
    </row>
    <row r="57" spans="1:24" x14ac:dyDescent="0.25">
      <c r="A57" s="144">
        <v>2010</v>
      </c>
      <c r="B57" s="133">
        <v>1574.3620000000001</v>
      </c>
      <c r="C57" s="134">
        <v>2.5192363636480013</v>
      </c>
      <c r="D57" s="133">
        <v>7905.2640000000001</v>
      </c>
      <c r="E57" s="134">
        <v>12.649713682772736</v>
      </c>
      <c r="F57" s="133">
        <v>52960.309000000001</v>
      </c>
      <c r="G57" s="134">
        <v>84.82</v>
      </c>
      <c r="H57" s="133"/>
      <c r="I57" s="134"/>
      <c r="J57" s="137">
        <v>62439.934999999998</v>
      </c>
      <c r="K57" s="143"/>
      <c r="L57" s="123"/>
      <c r="M57" s="141"/>
    </row>
    <row r="58" spans="1:24" x14ac:dyDescent="0.25">
      <c r="A58" s="144">
        <v>2011</v>
      </c>
      <c r="B58" s="133">
        <v>1653.194</v>
      </c>
      <c r="C58" s="134">
        <v>2.6907697489780382</v>
      </c>
      <c r="D58" s="133">
        <v>5858.7520000000004</v>
      </c>
      <c r="E58" s="134">
        <v>9.5358153056232844</v>
      </c>
      <c r="F58" s="133">
        <v>53927.499000000003</v>
      </c>
      <c r="G58" s="134">
        <v>87.77</v>
      </c>
      <c r="H58" s="133"/>
      <c r="I58" s="134"/>
      <c r="J58" s="137">
        <v>61439.445</v>
      </c>
      <c r="K58" s="143"/>
      <c r="L58" s="123"/>
      <c r="M58" s="141"/>
    </row>
    <row r="59" spans="1:24" x14ac:dyDescent="0.25">
      <c r="A59" s="144">
        <v>2012</v>
      </c>
      <c r="B59" s="133">
        <v>1659.6130000000001</v>
      </c>
      <c r="C59" s="134">
        <v>2.71</v>
      </c>
      <c r="D59" s="133">
        <v>7406.3490000000002</v>
      </c>
      <c r="E59" s="134">
        <v>12.09</v>
      </c>
      <c r="F59" s="133">
        <v>52191.106</v>
      </c>
      <c r="G59" s="134">
        <v>85.2</v>
      </c>
      <c r="H59" s="133"/>
      <c r="I59" s="134"/>
      <c r="J59" s="137">
        <v>61257.067999999999</v>
      </c>
      <c r="K59" s="143"/>
      <c r="L59" s="123"/>
      <c r="M59" s="141"/>
    </row>
    <row r="60" spans="1:24" x14ac:dyDescent="0.25">
      <c r="A60" s="144">
        <v>2013</v>
      </c>
      <c r="B60" s="133">
        <v>1434.1020000000001</v>
      </c>
      <c r="C60" s="134">
        <v>2.25</v>
      </c>
      <c r="D60" s="133">
        <v>7126.473</v>
      </c>
      <c r="E60" s="134">
        <v>11.19</v>
      </c>
      <c r="F60" s="133">
        <v>55101.997000000003</v>
      </c>
      <c r="G60" s="134">
        <v>86.55</v>
      </c>
      <c r="H60" s="133"/>
      <c r="I60" s="134"/>
      <c r="J60" s="137">
        <v>63662.572</v>
      </c>
      <c r="K60" s="143"/>
      <c r="L60" s="123"/>
      <c r="M60" s="141"/>
    </row>
    <row r="61" spans="1:24" x14ac:dyDescent="0.25">
      <c r="A61" s="144">
        <v>2014</v>
      </c>
      <c r="B61" s="133">
        <v>1479.92</v>
      </c>
      <c r="C61" s="134">
        <v>2.34</v>
      </c>
      <c r="D61" s="133">
        <v>6116.4340000000002</v>
      </c>
      <c r="E61" s="134">
        <v>9.66</v>
      </c>
      <c r="F61" s="133">
        <v>55702.34</v>
      </c>
      <c r="G61" s="134">
        <v>88</v>
      </c>
      <c r="H61" s="133"/>
      <c r="I61" s="134"/>
      <c r="J61" s="137">
        <v>63298.693999999996</v>
      </c>
      <c r="K61" s="143"/>
      <c r="L61" s="123"/>
      <c r="M61" s="141"/>
    </row>
    <row r="62" spans="1:24" x14ac:dyDescent="0.25">
      <c r="A62" s="144">
        <v>2015</v>
      </c>
      <c r="B62" s="133">
        <v>1483.4469999999999</v>
      </c>
      <c r="C62" s="134">
        <v>2.17</v>
      </c>
      <c r="D62" s="133">
        <v>6574.3159999999998</v>
      </c>
      <c r="E62" s="134">
        <v>9.64</v>
      </c>
      <c r="F62" s="133">
        <v>60123.002</v>
      </c>
      <c r="G62" s="134">
        <v>88.22</v>
      </c>
      <c r="H62" s="133"/>
      <c r="I62" s="134"/>
      <c r="J62" s="137">
        <v>68180.764999999999</v>
      </c>
      <c r="K62" s="143"/>
      <c r="L62" s="123"/>
      <c r="M62" s="141"/>
    </row>
    <row r="63" spans="1:24" x14ac:dyDescent="0.25">
      <c r="A63" s="144">
        <v>2016</v>
      </c>
      <c r="B63" s="133">
        <v>1171.5039999999999</v>
      </c>
      <c r="C63" s="134">
        <v>1.76</v>
      </c>
      <c r="D63" s="133">
        <v>4635.9489999999996</v>
      </c>
      <c r="E63" s="134">
        <v>6.96</v>
      </c>
      <c r="F63" s="133">
        <v>60792.286</v>
      </c>
      <c r="G63" s="134">
        <v>91.28</v>
      </c>
      <c r="H63" s="133"/>
      <c r="I63" s="134"/>
      <c r="J63" s="137">
        <v>66599.739000000001</v>
      </c>
      <c r="K63" s="143"/>
      <c r="L63" s="123"/>
      <c r="M63" s="141"/>
    </row>
    <row r="64" spans="1:24" x14ac:dyDescent="0.25">
      <c r="A64" s="145">
        <v>2017</v>
      </c>
      <c r="B64" s="133">
        <v>1192.453</v>
      </c>
      <c r="C64" s="134">
        <v>1.8182551750382407</v>
      </c>
      <c r="D64" s="133">
        <v>3343.7150000000001</v>
      </c>
      <c r="E64" s="134">
        <v>5.0985045973325507</v>
      </c>
      <c r="F64" s="133">
        <v>61046.101000000002</v>
      </c>
      <c r="G64" s="134">
        <v>93.083240227629219</v>
      </c>
      <c r="H64" s="133"/>
      <c r="I64" s="134"/>
      <c r="J64" s="137">
        <f>F64+D64+B64</f>
        <v>65582.269</v>
      </c>
      <c r="K64" s="143"/>
      <c r="L64" s="123"/>
      <c r="M64" s="141"/>
    </row>
    <row r="65" spans="1:13" x14ac:dyDescent="0.25">
      <c r="A65" s="144">
        <v>2018</v>
      </c>
      <c r="B65" s="133">
        <v>912</v>
      </c>
      <c r="C65" s="119">
        <v>1.3</v>
      </c>
      <c r="D65" s="133">
        <v>3753</v>
      </c>
      <c r="E65" s="134">
        <v>5.5</v>
      </c>
      <c r="F65" s="142">
        <v>63411</v>
      </c>
      <c r="G65" s="400">
        <v>92.8</v>
      </c>
      <c r="H65" s="133"/>
      <c r="I65" s="134"/>
      <c r="J65" s="137">
        <v>68366</v>
      </c>
      <c r="K65" s="143"/>
      <c r="L65" s="123"/>
      <c r="M65" s="141"/>
    </row>
    <row r="66" spans="1:13" x14ac:dyDescent="0.25">
      <c r="A66" s="119">
        <v>2019</v>
      </c>
      <c r="B66" s="142">
        <v>1255</v>
      </c>
      <c r="C66" s="400">
        <v>1.8</v>
      </c>
      <c r="D66" s="133">
        <v>4084</v>
      </c>
      <c r="E66" s="134">
        <v>5.9</v>
      </c>
      <c r="F66" s="142">
        <v>64785</v>
      </c>
      <c r="G66" s="400">
        <v>92.7</v>
      </c>
      <c r="H66" s="133"/>
      <c r="I66" s="134"/>
      <c r="J66" s="137">
        <v>69864</v>
      </c>
      <c r="K66" s="143"/>
      <c r="L66" s="123"/>
      <c r="M66" s="141"/>
    </row>
    <row r="67" spans="1:13" x14ac:dyDescent="0.25">
      <c r="A67" s="119">
        <v>2020</v>
      </c>
      <c r="B67" s="142">
        <v>1466</v>
      </c>
      <c r="C67" s="400">
        <f>B67/J67*100</f>
        <v>2.0638004335951798</v>
      </c>
      <c r="D67" s="133">
        <v>2801</v>
      </c>
      <c r="E67" s="134">
        <f>D67/J67*100</f>
        <v>3.9431821381310357</v>
      </c>
      <c r="F67" s="142">
        <v>66767</v>
      </c>
      <c r="G67" s="444">
        <f>F67/J67*100</f>
        <v>93.993017428273788</v>
      </c>
      <c r="H67" s="133"/>
      <c r="I67" s="400"/>
      <c r="J67" s="445">
        <v>71034</v>
      </c>
      <c r="K67" s="143"/>
      <c r="L67" s="123"/>
      <c r="M67" s="141"/>
    </row>
    <row r="68" spans="1:13" x14ac:dyDescent="0.25">
      <c r="A68" s="401">
        <v>2021</v>
      </c>
      <c r="B68" s="323">
        <v>1885</v>
      </c>
      <c r="C68" s="324">
        <v>2.7</v>
      </c>
      <c r="D68" s="457">
        <v>1414</v>
      </c>
      <c r="E68" s="324">
        <v>2</v>
      </c>
      <c r="F68" s="323">
        <v>66787</v>
      </c>
      <c r="G68" s="419">
        <v>95.1</v>
      </c>
      <c r="H68" s="323"/>
      <c r="I68" s="324"/>
      <c r="J68" s="446">
        <v>70086</v>
      </c>
      <c r="K68" s="143"/>
      <c r="L68" s="123"/>
      <c r="M68" s="141"/>
    </row>
    <row r="69" spans="1:13" ht="7.5" customHeight="1" x14ac:dyDescent="0.25">
      <c r="A69" s="146"/>
      <c r="G69" s="147"/>
      <c r="H69" s="148"/>
      <c r="I69" s="148"/>
      <c r="J69" s="149"/>
      <c r="K69" s="150"/>
      <c r="L69" s="148"/>
    </row>
    <row r="70" spans="1:13" ht="61.5" customHeight="1" x14ac:dyDescent="0.25">
      <c r="A70" s="495" t="s">
        <v>211</v>
      </c>
      <c r="B70" s="496"/>
      <c r="C70" s="496"/>
      <c r="D70" s="496"/>
      <c r="E70" s="496"/>
      <c r="F70" s="496"/>
      <c r="G70" s="496"/>
      <c r="H70" s="496"/>
      <c r="I70" s="496"/>
      <c r="J70" s="496"/>
      <c r="K70" s="497"/>
      <c r="L70" s="497"/>
    </row>
    <row r="71" spans="1:13" ht="4.95" customHeight="1" x14ac:dyDescent="0.25">
      <c r="A71" s="151"/>
      <c r="B71" s="151"/>
      <c r="C71" s="151"/>
      <c r="D71" s="151"/>
      <c r="E71" s="151"/>
      <c r="F71" s="151"/>
      <c r="G71" s="151"/>
      <c r="H71" s="151"/>
      <c r="I71" s="151"/>
      <c r="J71" s="151"/>
      <c r="K71" s="151"/>
      <c r="L71" s="152"/>
    </row>
    <row r="72" spans="1:13" ht="24.75" customHeight="1" x14ac:dyDescent="0.25">
      <c r="A72" s="495" t="s">
        <v>308</v>
      </c>
      <c r="B72" s="496"/>
      <c r="C72" s="496"/>
      <c r="D72" s="496"/>
      <c r="E72" s="496"/>
      <c r="F72" s="496"/>
      <c r="G72" s="496"/>
      <c r="H72" s="496"/>
      <c r="I72" s="496"/>
      <c r="J72" s="496"/>
      <c r="K72" s="497"/>
      <c r="L72" s="497"/>
    </row>
  </sheetData>
  <mergeCells count="12">
    <mergeCell ref="M49:X49"/>
    <mergeCell ref="A70:L70"/>
    <mergeCell ref="A72:L72"/>
    <mergeCell ref="A1:L1"/>
    <mergeCell ref="B3:C3"/>
    <mergeCell ref="D3:E3"/>
    <mergeCell ref="F3:G3"/>
    <mergeCell ref="H3:I3"/>
    <mergeCell ref="B4:B5"/>
    <mergeCell ref="D4:D5"/>
    <mergeCell ref="F4:F5"/>
    <mergeCell ref="H4:H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12"/>
  <sheetViews>
    <sheetView zoomScaleNormal="100" workbookViewId="0">
      <selection activeCell="A2" sqref="A2"/>
    </sheetView>
  </sheetViews>
  <sheetFormatPr defaultColWidth="9.5546875" defaultRowHeight="13.2" x14ac:dyDescent="0.25"/>
  <cols>
    <col min="1" max="1" width="13.109375" style="119" customWidth="1"/>
    <col min="2" max="2" width="12.6640625" style="119" bestFit="1" customWidth="1"/>
    <col min="3" max="3" width="6.6640625" style="119" customWidth="1"/>
    <col min="4" max="4" width="12.6640625" style="119" bestFit="1" customWidth="1"/>
    <col min="5" max="5" width="6.6640625" style="119" customWidth="1"/>
    <col min="6" max="6" width="12.6640625" style="119" bestFit="1" customWidth="1"/>
    <col min="7" max="7" width="7.44140625" style="119" customWidth="1"/>
    <col min="8" max="8" width="13.109375" style="179" customWidth="1"/>
    <col min="9" max="9" width="6.6640625" style="119" customWidth="1"/>
    <col min="10" max="10" width="11.88671875" style="119" bestFit="1" customWidth="1"/>
    <col min="11" max="11" width="6.6640625" style="119" customWidth="1"/>
    <col min="12" max="12" width="3.6640625" style="119" customWidth="1"/>
    <col min="13" max="13" width="9.5546875" style="119"/>
    <col min="14" max="14" width="10.88671875" style="119" customWidth="1"/>
    <col min="15" max="256" width="9.5546875" style="119"/>
    <col min="257" max="257" width="13.109375" style="119" customWidth="1"/>
    <col min="258" max="258" width="12.6640625" style="119" bestFit="1" customWidth="1"/>
    <col min="259" max="259" width="6.6640625" style="119" customWidth="1"/>
    <col min="260" max="260" width="12.6640625" style="119" bestFit="1" customWidth="1"/>
    <col min="261" max="261" width="6.6640625" style="119" customWidth="1"/>
    <col min="262" max="262" width="12.6640625" style="119" bestFit="1" customWidth="1"/>
    <col min="263" max="263" width="7.44140625" style="119" customWidth="1"/>
    <col min="264" max="264" width="11.33203125" style="119" customWidth="1"/>
    <col min="265" max="265" width="6.6640625" style="119" customWidth="1"/>
    <col min="266" max="266" width="11.88671875" style="119" bestFit="1" customWidth="1"/>
    <col min="267" max="267" width="6.6640625" style="119" customWidth="1"/>
    <col min="268" max="268" width="3.6640625" style="119" customWidth="1"/>
    <col min="269" max="512" width="9.5546875" style="119"/>
    <col min="513" max="513" width="13.109375" style="119" customWidth="1"/>
    <col min="514" max="514" width="12.6640625" style="119" bestFit="1" customWidth="1"/>
    <col min="515" max="515" width="6.6640625" style="119" customWidth="1"/>
    <col min="516" max="516" width="12.6640625" style="119" bestFit="1" customWidth="1"/>
    <col min="517" max="517" width="6.6640625" style="119" customWidth="1"/>
    <col min="518" max="518" width="12.6640625" style="119" bestFit="1" customWidth="1"/>
    <col min="519" max="519" width="7.44140625" style="119" customWidth="1"/>
    <col min="520" max="520" width="11.33203125" style="119" customWidth="1"/>
    <col min="521" max="521" width="6.6640625" style="119" customWidth="1"/>
    <col min="522" max="522" width="11.88671875" style="119" bestFit="1" customWidth="1"/>
    <col min="523" max="523" width="6.6640625" style="119" customWidth="1"/>
    <col min="524" max="524" width="3.6640625" style="119" customWidth="1"/>
    <col min="525" max="768" width="9.5546875" style="119"/>
    <col min="769" max="769" width="13.109375" style="119" customWidth="1"/>
    <col min="770" max="770" width="12.6640625" style="119" bestFit="1" customWidth="1"/>
    <col min="771" max="771" width="6.6640625" style="119" customWidth="1"/>
    <col min="772" max="772" width="12.6640625" style="119" bestFit="1" customWidth="1"/>
    <col min="773" max="773" width="6.6640625" style="119" customWidth="1"/>
    <col min="774" max="774" width="12.6640625" style="119" bestFit="1" customWidth="1"/>
    <col min="775" max="775" width="7.44140625" style="119" customWidth="1"/>
    <col min="776" max="776" width="11.33203125" style="119" customWidth="1"/>
    <col min="777" max="777" width="6.6640625" style="119" customWidth="1"/>
    <col min="778" max="778" width="11.88671875" style="119" bestFit="1" customWidth="1"/>
    <col min="779" max="779" width="6.6640625" style="119" customWidth="1"/>
    <col min="780" max="780" width="3.6640625" style="119" customWidth="1"/>
    <col min="781" max="1024" width="9.5546875" style="119"/>
    <col min="1025" max="1025" width="13.109375" style="119" customWidth="1"/>
    <col min="1026" max="1026" width="12.6640625" style="119" bestFit="1" customWidth="1"/>
    <col min="1027" max="1027" width="6.6640625" style="119" customWidth="1"/>
    <col min="1028" max="1028" width="12.6640625" style="119" bestFit="1" customWidth="1"/>
    <col min="1029" max="1029" width="6.6640625" style="119" customWidth="1"/>
    <col min="1030" max="1030" width="12.6640625" style="119" bestFit="1" customWidth="1"/>
    <col min="1031" max="1031" width="7.44140625" style="119" customWidth="1"/>
    <col min="1032" max="1032" width="11.33203125" style="119" customWidth="1"/>
    <col min="1033" max="1033" width="6.6640625" style="119" customWidth="1"/>
    <col min="1034" max="1034" width="11.88671875" style="119" bestFit="1" customWidth="1"/>
    <col min="1035" max="1035" width="6.6640625" style="119" customWidth="1"/>
    <col min="1036" max="1036" width="3.6640625" style="119" customWidth="1"/>
    <col min="1037" max="1280" width="9.5546875" style="119"/>
    <col min="1281" max="1281" width="13.109375" style="119" customWidth="1"/>
    <col min="1282" max="1282" width="12.6640625" style="119" bestFit="1" customWidth="1"/>
    <col min="1283" max="1283" width="6.6640625" style="119" customWidth="1"/>
    <col min="1284" max="1284" width="12.6640625" style="119" bestFit="1" customWidth="1"/>
    <col min="1285" max="1285" width="6.6640625" style="119" customWidth="1"/>
    <col min="1286" max="1286" width="12.6640625" style="119" bestFit="1" customWidth="1"/>
    <col min="1287" max="1287" width="7.44140625" style="119" customWidth="1"/>
    <col min="1288" max="1288" width="11.33203125" style="119" customWidth="1"/>
    <col min="1289" max="1289" width="6.6640625" style="119" customWidth="1"/>
    <col min="1290" max="1290" width="11.88671875" style="119" bestFit="1" customWidth="1"/>
    <col min="1291" max="1291" width="6.6640625" style="119" customWidth="1"/>
    <col min="1292" max="1292" width="3.6640625" style="119" customWidth="1"/>
    <col min="1293" max="1536" width="9.5546875" style="119"/>
    <col min="1537" max="1537" width="13.109375" style="119" customWidth="1"/>
    <col min="1538" max="1538" width="12.6640625" style="119" bestFit="1" customWidth="1"/>
    <col min="1539" max="1539" width="6.6640625" style="119" customWidth="1"/>
    <col min="1540" max="1540" width="12.6640625" style="119" bestFit="1" customWidth="1"/>
    <col min="1541" max="1541" width="6.6640625" style="119" customWidth="1"/>
    <col min="1542" max="1542" width="12.6640625" style="119" bestFit="1" customWidth="1"/>
    <col min="1543" max="1543" width="7.44140625" style="119" customWidth="1"/>
    <col min="1544" max="1544" width="11.33203125" style="119" customWidth="1"/>
    <col min="1545" max="1545" width="6.6640625" style="119" customWidth="1"/>
    <col min="1546" max="1546" width="11.88671875" style="119" bestFit="1" customWidth="1"/>
    <col min="1547" max="1547" width="6.6640625" style="119" customWidth="1"/>
    <col min="1548" max="1548" width="3.6640625" style="119" customWidth="1"/>
    <col min="1549" max="1792" width="9.5546875" style="119"/>
    <col min="1793" max="1793" width="13.109375" style="119" customWidth="1"/>
    <col min="1794" max="1794" width="12.6640625" style="119" bestFit="1" customWidth="1"/>
    <col min="1795" max="1795" width="6.6640625" style="119" customWidth="1"/>
    <col min="1796" max="1796" width="12.6640625" style="119" bestFit="1" customWidth="1"/>
    <col min="1797" max="1797" width="6.6640625" style="119" customWidth="1"/>
    <col min="1798" max="1798" width="12.6640625" style="119" bestFit="1" customWidth="1"/>
    <col min="1799" max="1799" width="7.44140625" style="119" customWidth="1"/>
    <col min="1800" max="1800" width="11.33203125" style="119" customWidth="1"/>
    <col min="1801" max="1801" width="6.6640625" style="119" customWidth="1"/>
    <col min="1802" max="1802" width="11.88671875" style="119" bestFit="1" customWidth="1"/>
    <col min="1803" max="1803" width="6.6640625" style="119" customWidth="1"/>
    <col min="1804" max="1804" width="3.6640625" style="119" customWidth="1"/>
    <col min="1805" max="2048" width="9.5546875" style="119"/>
    <col min="2049" max="2049" width="13.109375" style="119" customWidth="1"/>
    <col min="2050" max="2050" width="12.6640625" style="119" bestFit="1" customWidth="1"/>
    <col min="2051" max="2051" width="6.6640625" style="119" customWidth="1"/>
    <col min="2052" max="2052" width="12.6640625" style="119" bestFit="1" customWidth="1"/>
    <col min="2053" max="2053" width="6.6640625" style="119" customWidth="1"/>
    <col min="2054" max="2054" width="12.6640625" style="119" bestFit="1" customWidth="1"/>
    <col min="2055" max="2055" width="7.44140625" style="119" customWidth="1"/>
    <col min="2056" max="2056" width="11.33203125" style="119" customWidth="1"/>
    <col min="2057" max="2057" width="6.6640625" style="119" customWidth="1"/>
    <col min="2058" max="2058" width="11.88671875" style="119" bestFit="1" customWidth="1"/>
    <col min="2059" max="2059" width="6.6640625" style="119" customWidth="1"/>
    <col min="2060" max="2060" width="3.6640625" style="119" customWidth="1"/>
    <col min="2061" max="2304" width="9.5546875" style="119"/>
    <col min="2305" max="2305" width="13.109375" style="119" customWidth="1"/>
    <col min="2306" max="2306" width="12.6640625" style="119" bestFit="1" customWidth="1"/>
    <col min="2307" max="2307" width="6.6640625" style="119" customWidth="1"/>
    <col min="2308" max="2308" width="12.6640625" style="119" bestFit="1" customWidth="1"/>
    <col min="2309" max="2309" width="6.6640625" style="119" customWidth="1"/>
    <col min="2310" max="2310" width="12.6640625" style="119" bestFit="1" customWidth="1"/>
    <col min="2311" max="2311" width="7.44140625" style="119" customWidth="1"/>
    <col min="2312" max="2312" width="11.33203125" style="119" customWidth="1"/>
    <col min="2313" max="2313" width="6.6640625" style="119" customWidth="1"/>
    <col min="2314" max="2314" width="11.88671875" style="119" bestFit="1" customWidth="1"/>
    <col min="2315" max="2315" width="6.6640625" style="119" customWidth="1"/>
    <col min="2316" max="2316" width="3.6640625" style="119" customWidth="1"/>
    <col min="2317" max="2560" width="9.5546875" style="119"/>
    <col min="2561" max="2561" width="13.109375" style="119" customWidth="1"/>
    <col min="2562" max="2562" width="12.6640625" style="119" bestFit="1" customWidth="1"/>
    <col min="2563" max="2563" width="6.6640625" style="119" customWidth="1"/>
    <col min="2564" max="2564" width="12.6640625" style="119" bestFit="1" customWidth="1"/>
    <col min="2565" max="2565" width="6.6640625" style="119" customWidth="1"/>
    <col min="2566" max="2566" width="12.6640625" style="119" bestFit="1" customWidth="1"/>
    <col min="2567" max="2567" width="7.44140625" style="119" customWidth="1"/>
    <col min="2568" max="2568" width="11.33203125" style="119" customWidth="1"/>
    <col min="2569" max="2569" width="6.6640625" style="119" customWidth="1"/>
    <col min="2570" max="2570" width="11.88671875" style="119" bestFit="1" customWidth="1"/>
    <col min="2571" max="2571" width="6.6640625" style="119" customWidth="1"/>
    <col min="2572" max="2572" width="3.6640625" style="119" customWidth="1"/>
    <col min="2573" max="2816" width="9.5546875" style="119"/>
    <col min="2817" max="2817" width="13.109375" style="119" customWidth="1"/>
    <col min="2818" max="2818" width="12.6640625" style="119" bestFit="1" customWidth="1"/>
    <col min="2819" max="2819" width="6.6640625" style="119" customWidth="1"/>
    <col min="2820" max="2820" width="12.6640625" style="119" bestFit="1" customWidth="1"/>
    <col min="2821" max="2821" width="6.6640625" style="119" customWidth="1"/>
    <col min="2822" max="2822" width="12.6640625" style="119" bestFit="1" customWidth="1"/>
    <col min="2823" max="2823" width="7.44140625" style="119" customWidth="1"/>
    <col min="2824" max="2824" width="11.33203125" style="119" customWidth="1"/>
    <col min="2825" max="2825" width="6.6640625" style="119" customWidth="1"/>
    <col min="2826" max="2826" width="11.88671875" style="119" bestFit="1" customWidth="1"/>
    <col min="2827" max="2827" width="6.6640625" style="119" customWidth="1"/>
    <col min="2828" max="2828" width="3.6640625" style="119" customWidth="1"/>
    <col min="2829" max="3072" width="9.5546875" style="119"/>
    <col min="3073" max="3073" width="13.109375" style="119" customWidth="1"/>
    <col min="3074" max="3074" width="12.6640625" style="119" bestFit="1" customWidth="1"/>
    <col min="3075" max="3075" width="6.6640625" style="119" customWidth="1"/>
    <col min="3076" max="3076" width="12.6640625" style="119" bestFit="1" customWidth="1"/>
    <col min="3077" max="3077" width="6.6640625" style="119" customWidth="1"/>
    <col min="3078" max="3078" width="12.6640625" style="119" bestFit="1" customWidth="1"/>
    <col min="3079" max="3079" width="7.44140625" style="119" customWidth="1"/>
    <col min="3080" max="3080" width="11.33203125" style="119" customWidth="1"/>
    <col min="3081" max="3081" width="6.6640625" style="119" customWidth="1"/>
    <col min="3082" max="3082" width="11.88671875" style="119" bestFit="1" customWidth="1"/>
    <col min="3083" max="3083" width="6.6640625" style="119" customWidth="1"/>
    <col min="3084" max="3084" width="3.6640625" style="119" customWidth="1"/>
    <col min="3085" max="3328" width="9.5546875" style="119"/>
    <col min="3329" max="3329" width="13.109375" style="119" customWidth="1"/>
    <col min="3330" max="3330" width="12.6640625" style="119" bestFit="1" customWidth="1"/>
    <col min="3331" max="3331" width="6.6640625" style="119" customWidth="1"/>
    <col min="3332" max="3332" width="12.6640625" style="119" bestFit="1" customWidth="1"/>
    <col min="3333" max="3333" width="6.6640625" style="119" customWidth="1"/>
    <col min="3334" max="3334" width="12.6640625" style="119" bestFit="1" customWidth="1"/>
    <col min="3335" max="3335" width="7.44140625" style="119" customWidth="1"/>
    <col min="3336" max="3336" width="11.33203125" style="119" customWidth="1"/>
    <col min="3337" max="3337" width="6.6640625" style="119" customWidth="1"/>
    <col min="3338" max="3338" width="11.88671875" style="119" bestFit="1" customWidth="1"/>
    <col min="3339" max="3339" width="6.6640625" style="119" customWidth="1"/>
    <col min="3340" max="3340" width="3.6640625" style="119" customWidth="1"/>
    <col min="3341" max="3584" width="9.5546875" style="119"/>
    <col min="3585" max="3585" width="13.109375" style="119" customWidth="1"/>
    <col min="3586" max="3586" width="12.6640625" style="119" bestFit="1" customWidth="1"/>
    <col min="3587" max="3587" width="6.6640625" style="119" customWidth="1"/>
    <col min="3588" max="3588" width="12.6640625" style="119" bestFit="1" customWidth="1"/>
    <col min="3589" max="3589" width="6.6640625" style="119" customWidth="1"/>
    <col min="3590" max="3590" width="12.6640625" style="119" bestFit="1" customWidth="1"/>
    <col min="3591" max="3591" width="7.44140625" style="119" customWidth="1"/>
    <col min="3592" max="3592" width="11.33203125" style="119" customWidth="1"/>
    <col min="3593" max="3593" width="6.6640625" style="119" customWidth="1"/>
    <col min="3594" max="3594" width="11.88671875" style="119" bestFit="1" customWidth="1"/>
    <col min="3595" max="3595" width="6.6640625" style="119" customWidth="1"/>
    <col min="3596" max="3596" width="3.6640625" style="119" customWidth="1"/>
    <col min="3597" max="3840" width="9.5546875" style="119"/>
    <col min="3841" max="3841" width="13.109375" style="119" customWidth="1"/>
    <col min="3842" max="3842" width="12.6640625" style="119" bestFit="1" customWidth="1"/>
    <col min="3843" max="3843" width="6.6640625" style="119" customWidth="1"/>
    <col min="3844" max="3844" width="12.6640625" style="119" bestFit="1" customWidth="1"/>
    <col min="3845" max="3845" width="6.6640625" style="119" customWidth="1"/>
    <col min="3846" max="3846" width="12.6640625" style="119" bestFit="1" customWidth="1"/>
    <col min="3847" max="3847" width="7.44140625" style="119" customWidth="1"/>
    <col min="3848" max="3848" width="11.33203125" style="119" customWidth="1"/>
    <col min="3849" max="3849" width="6.6640625" style="119" customWidth="1"/>
    <col min="3850" max="3850" width="11.88671875" style="119" bestFit="1" customWidth="1"/>
    <col min="3851" max="3851" width="6.6640625" style="119" customWidth="1"/>
    <col min="3852" max="3852" width="3.6640625" style="119" customWidth="1"/>
    <col min="3853" max="4096" width="9.5546875" style="119"/>
    <col min="4097" max="4097" width="13.109375" style="119" customWidth="1"/>
    <col min="4098" max="4098" width="12.6640625" style="119" bestFit="1" customWidth="1"/>
    <col min="4099" max="4099" width="6.6640625" style="119" customWidth="1"/>
    <col min="4100" max="4100" width="12.6640625" style="119" bestFit="1" customWidth="1"/>
    <col min="4101" max="4101" width="6.6640625" style="119" customWidth="1"/>
    <col min="4102" max="4102" width="12.6640625" style="119" bestFit="1" customWidth="1"/>
    <col min="4103" max="4103" width="7.44140625" style="119" customWidth="1"/>
    <col min="4104" max="4104" width="11.33203125" style="119" customWidth="1"/>
    <col min="4105" max="4105" width="6.6640625" style="119" customWidth="1"/>
    <col min="4106" max="4106" width="11.88671875" style="119" bestFit="1" customWidth="1"/>
    <col min="4107" max="4107" width="6.6640625" style="119" customWidth="1"/>
    <col min="4108" max="4108" width="3.6640625" style="119" customWidth="1"/>
    <col min="4109" max="4352" width="9.5546875" style="119"/>
    <col min="4353" max="4353" width="13.109375" style="119" customWidth="1"/>
    <col min="4354" max="4354" width="12.6640625" style="119" bestFit="1" customWidth="1"/>
    <col min="4355" max="4355" width="6.6640625" style="119" customWidth="1"/>
    <col min="4356" max="4356" width="12.6640625" style="119" bestFit="1" customWidth="1"/>
    <col min="4357" max="4357" width="6.6640625" style="119" customWidth="1"/>
    <col min="4358" max="4358" width="12.6640625" style="119" bestFit="1" customWidth="1"/>
    <col min="4359" max="4359" width="7.44140625" style="119" customWidth="1"/>
    <col min="4360" max="4360" width="11.33203125" style="119" customWidth="1"/>
    <col min="4361" max="4361" width="6.6640625" style="119" customWidth="1"/>
    <col min="4362" max="4362" width="11.88671875" style="119" bestFit="1" customWidth="1"/>
    <col min="4363" max="4363" width="6.6640625" style="119" customWidth="1"/>
    <col min="4364" max="4364" width="3.6640625" style="119" customWidth="1"/>
    <col min="4365" max="4608" width="9.5546875" style="119"/>
    <col min="4609" max="4609" width="13.109375" style="119" customWidth="1"/>
    <col min="4610" max="4610" width="12.6640625" style="119" bestFit="1" customWidth="1"/>
    <col min="4611" max="4611" width="6.6640625" style="119" customWidth="1"/>
    <col min="4612" max="4612" width="12.6640625" style="119" bestFit="1" customWidth="1"/>
    <col min="4613" max="4613" width="6.6640625" style="119" customWidth="1"/>
    <col min="4614" max="4614" width="12.6640625" style="119" bestFit="1" customWidth="1"/>
    <col min="4615" max="4615" width="7.44140625" style="119" customWidth="1"/>
    <col min="4616" max="4616" width="11.33203125" style="119" customWidth="1"/>
    <col min="4617" max="4617" width="6.6640625" style="119" customWidth="1"/>
    <col min="4618" max="4618" width="11.88671875" style="119" bestFit="1" customWidth="1"/>
    <col min="4619" max="4619" width="6.6640625" style="119" customWidth="1"/>
    <col min="4620" max="4620" width="3.6640625" style="119" customWidth="1"/>
    <col min="4621" max="4864" width="9.5546875" style="119"/>
    <col min="4865" max="4865" width="13.109375" style="119" customWidth="1"/>
    <col min="4866" max="4866" width="12.6640625" style="119" bestFit="1" customWidth="1"/>
    <col min="4867" max="4867" width="6.6640625" style="119" customWidth="1"/>
    <col min="4868" max="4868" width="12.6640625" style="119" bestFit="1" customWidth="1"/>
    <col min="4869" max="4869" width="6.6640625" style="119" customWidth="1"/>
    <col min="4870" max="4870" width="12.6640625" style="119" bestFit="1" customWidth="1"/>
    <col min="4871" max="4871" width="7.44140625" style="119" customWidth="1"/>
    <col min="4872" max="4872" width="11.33203125" style="119" customWidth="1"/>
    <col min="4873" max="4873" width="6.6640625" style="119" customWidth="1"/>
    <col min="4874" max="4874" width="11.88671875" style="119" bestFit="1" customWidth="1"/>
    <col min="4875" max="4875" width="6.6640625" style="119" customWidth="1"/>
    <col min="4876" max="4876" width="3.6640625" style="119" customWidth="1"/>
    <col min="4877" max="5120" width="9.5546875" style="119"/>
    <col min="5121" max="5121" width="13.109375" style="119" customWidth="1"/>
    <col min="5122" max="5122" width="12.6640625" style="119" bestFit="1" customWidth="1"/>
    <col min="5123" max="5123" width="6.6640625" style="119" customWidth="1"/>
    <col min="5124" max="5124" width="12.6640625" style="119" bestFit="1" customWidth="1"/>
    <col min="5125" max="5125" width="6.6640625" style="119" customWidth="1"/>
    <col min="5126" max="5126" width="12.6640625" style="119" bestFit="1" customWidth="1"/>
    <col min="5127" max="5127" width="7.44140625" style="119" customWidth="1"/>
    <col min="5128" max="5128" width="11.33203125" style="119" customWidth="1"/>
    <col min="5129" max="5129" width="6.6640625" style="119" customWidth="1"/>
    <col min="5130" max="5130" width="11.88671875" style="119" bestFit="1" customWidth="1"/>
    <col min="5131" max="5131" width="6.6640625" style="119" customWidth="1"/>
    <col min="5132" max="5132" width="3.6640625" style="119" customWidth="1"/>
    <col min="5133" max="5376" width="9.5546875" style="119"/>
    <col min="5377" max="5377" width="13.109375" style="119" customWidth="1"/>
    <col min="5378" max="5378" width="12.6640625" style="119" bestFit="1" customWidth="1"/>
    <col min="5379" max="5379" width="6.6640625" style="119" customWidth="1"/>
    <col min="5380" max="5380" width="12.6640625" style="119" bestFit="1" customWidth="1"/>
    <col min="5381" max="5381" width="6.6640625" style="119" customWidth="1"/>
    <col min="5382" max="5382" width="12.6640625" style="119" bestFit="1" customWidth="1"/>
    <col min="5383" max="5383" width="7.44140625" style="119" customWidth="1"/>
    <col min="5384" max="5384" width="11.33203125" style="119" customWidth="1"/>
    <col min="5385" max="5385" width="6.6640625" style="119" customWidth="1"/>
    <col min="5386" max="5386" width="11.88671875" style="119" bestFit="1" customWidth="1"/>
    <col min="5387" max="5387" width="6.6640625" style="119" customWidth="1"/>
    <col min="5388" max="5388" width="3.6640625" style="119" customWidth="1"/>
    <col min="5389" max="5632" width="9.5546875" style="119"/>
    <col min="5633" max="5633" width="13.109375" style="119" customWidth="1"/>
    <col min="5634" max="5634" width="12.6640625" style="119" bestFit="1" customWidth="1"/>
    <col min="5635" max="5635" width="6.6640625" style="119" customWidth="1"/>
    <col min="5636" max="5636" width="12.6640625" style="119" bestFit="1" customWidth="1"/>
    <col min="5637" max="5637" width="6.6640625" style="119" customWidth="1"/>
    <col min="5638" max="5638" width="12.6640625" style="119" bestFit="1" customWidth="1"/>
    <col min="5639" max="5639" width="7.44140625" style="119" customWidth="1"/>
    <col min="5640" max="5640" width="11.33203125" style="119" customWidth="1"/>
    <col min="5641" max="5641" width="6.6640625" style="119" customWidth="1"/>
    <col min="5642" max="5642" width="11.88671875" style="119" bestFit="1" customWidth="1"/>
    <col min="5643" max="5643" width="6.6640625" style="119" customWidth="1"/>
    <col min="5644" max="5644" width="3.6640625" style="119" customWidth="1"/>
    <col min="5645" max="5888" width="9.5546875" style="119"/>
    <col min="5889" max="5889" width="13.109375" style="119" customWidth="1"/>
    <col min="5890" max="5890" width="12.6640625" style="119" bestFit="1" customWidth="1"/>
    <col min="5891" max="5891" width="6.6640625" style="119" customWidth="1"/>
    <col min="5892" max="5892" width="12.6640625" style="119" bestFit="1" customWidth="1"/>
    <col min="5893" max="5893" width="6.6640625" style="119" customWidth="1"/>
    <col min="5894" max="5894" width="12.6640625" style="119" bestFit="1" customWidth="1"/>
    <col min="5895" max="5895" width="7.44140625" style="119" customWidth="1"/>
    <col min="5896" max="5896" width="11.33203125" style="119" customWidth="1"/>
    <col min="5897" max="5897" width="6.6640625" style="119" customWidth="1"/>
    <col min="5898" max="5898" width="11.88671875" style="119" bestFit="1" customWidth="1"/>
    <col min="5899" max="5899" width="6.6640625" style="119" customWidth="1"/>
    <col min="5900" max="5900" width="3.6640625" style="119" customWidth="1"/>
    <col min="5901" max="6144" width="9.5546875" style="119"/>
    <col min="6145" max="6145" width="13.109375" style="119" customWidth="1"/>
    <col min="6146" max="6146" width="12.6640625" style="119" bestFit="1" customWidth="1"/>
    <col min="6147" max="6147" width="6.6640625" style="119" customWidth="1"/>
    <col min="6148" max="6148" width="12.6640625" style="119" bestFit="1" customWidth="1"/>
    <col min="6149" max="6149" width="6.6640625" style="119" customWidth="1"/>
    <col min="6150" max="6150" width="12.6640625" style="119" bestFit="1" customWidth="1"/>
    <col min="6151" max="6151" width="7.44140625" style="119" customWidth="1"/>
    <col min="6152" max="6152" width="11.33203125" style="119" customWidth="1"/>
    <col min="6153" max="6153" width="6.6640625" style="119" customWidth="1"/>
    <col min="6154" max="6154" width="11.88671875" style="119" bestFit="1" customWidth="1"/>
    <col min="6155" max="6155" width="6.6640625" style="119" customWidth="1"/>
    <col min="6156" max="6156" width="3.6640625" style="119" customWidth="1"/>
    <col min="6157" max="6400" width="9.5546875" style="119"/>
    <col min="6401" max="6401" width="13.109375" style="119" customWidth="1"/>
    <col min="6402" max="6402" width="12.6640625" style="119" bestFit="1" customWidth="1"/>
    <col min="6403" max="6403" width="6.6640625" style="119" customWidth="1"/>
    <col min="6404" max="6404" width="12.6640625" style="119" bestFit="1" customWidth="1"/>
    <col min="6405" max="6405" width="6.6640625" style="119" customWidth="1"/>
    <col min="6406" max="6406" width="12.6640625" style="119" bestFit="1" customWidth="1"/>
    <col min="6407" max="6407" width="7.44140625" style="119" customWidth="1"/>
    <col min="6408" max="6408" width="11.33203125" style="119" customWidth="1"/>
    <col min="6409" max="6409" width="6.6640625" style="119" customWidth="1"/>
    <col min="6410" max="6410" width="11.88671875" style="119" bestFit="1" customWidth="1"/>
    <col min="6411" max="6411" width="6.6640625" style="119" customWidth="1"/>
    <col min="6412" max="6412" width="3.6640625" style="119" customWidth="1"/>
    <col min="6413" max="6656" width="9.5546875" style="119"/>
    <col min="6657" max="6657" width="13.109375" style="119" customWidth="1"/>
    <col min="6658" max="6658" width="12.6640625" style="119" bestFit="1" customWidth="1"/>
    <col min="6659" max="6659" width="6.6640625" style="119" customWidth="1"/>
    <col min="6660" max="6660" width="12.6640625" style="119" bestFit="1" customWidth="1"/>
    <col min="6661" max="6661" width="6.6640625" style="119" customWidth="1"/>
    <col min="6662" max="6662" width="12.6640625" style="119" bestFit="1" customWidth="1"/>
    <col min="6663" max="6663" width="7.44140625" style="119" customWidth="1"/>
    <col min="6664" max="6664" width="11.33203125" style="119" customWidth="1"/>
    <col min="6665" max="6665" width="6.6640625" style="119" customWidth="1"/>
    <col min="6666" max="6666" width="11.88671875" style="119" bestFit="1" customWidth="1"/>
    <col min="6667" max="6667" width="6.6640625" style="119" customWidth="1"/>
    <col min="6668" max="6668" width="3.6640625" style="119" customWidth="1"/>
    <col min="6669" max="6912" width="9.5546875" style="119"/>
    <col min="6913" max="6913" width="13.109375" style="119" customWidth="1"/>
    <col min="6914" max="6914" width="12.6640625" style="119" bestFit="1" customWidth="1"/>
    <col min="6915" max="6915" width="6.6640625" style="119" customWidth="1"/>
    <col min="6916" max="6916" width="12.6640625" style="119" bestFit="1" customWidth="1"/>
    <col min="6917" max="6917" width="6.6640625" style="119" customWidth="1"/>
    <col min="6918" max="6918" width="12.6640625" style="119" bestFit="1" customWidth="1"/>
    <col min="6919" max="6919" width="7.44140625" style="119" customWidth="1"/>
    <col min="6920" max="6920" width="11.33203125" style="119" customWidth="1"/>
    <col min="6921" max="6921" width="6.6640625" style="119" customWidth="1"/>
    <col min="6922" max="6922" width="11.88671875" style="119" bestFit="1" customWidth="1"/>
    <col min="6923" max="6923" width="6.6640625" style="119" customWidth="1"/>
    <col min="6924" max="6924" width="3.6640625" style="119" customWidth="1"/>
    <col min="6925" max="7168" width="9.5546875" style="119"/>
    <col min="7169" max="7169" width="13.109375" style="119" customWidth="1"/>
    <col min="7170" max="7170" width="12.6640625" style="119" bestFit="1" customWidth="1"/>
    <col min="7171" max="7171" width="6.6640625" style="119" customWidth="1"/>
    <col min="7172" max="7172" width="12.6640625" style="119" bestFit="1" customWidth="1"/>
    <col min="7173" max="7173" width="6.6640625" style="119" customWidth="1"/>
    <col min="7174" max="7174" width="12.6640625" style="119" bestFit="1" customWidth="1"/>
    <col min="7175" max="7175" width="7.44140625" style="119" customWidth="1"/>
    <col min="7176" max="7176" width="11.33203125" style="119" customWidth="1"/>
    <col min="7177" max="7177" width="6.6640625" style="119" customWidth="1"/>
    <col min="7178" max="7178" width="11.88671875" style="119" bestFit="1" customWidth="1"/>
    <col min="7179" max="7179" width="6.6640625" style="119" customWidth="1"/>
    <col min="7180" max="7180" width="3.6640625" style="119" customWidth="1"/>
    <col min="7181" max="7424" width="9.5546875" style="119"/>
    <col min="7425" max="7425" width="13.109375" style="119" customWidth="1"/>
    <col min="7426" max="7426" width="12.6640625" style="119" bestFit="1" customWidth="1"/>
    <col min="7427" max="7427" width="6.6640625" style="119" customWidth="1"/>
    <col min="7428" max="7428" width="12.6640625" style="119" bestFit="1" customWidth="1"/>
    <col min="7429" max="7429" width="6.6640625" style="119" customWidth="1"/>
    <col min="7430" max="7430" width="12.6640625" style="119" bestFit="1" customWidth="1"/>
    <col min="7431" max="7431" width="7.44140625" style="119" customWidth="1"/>
    <col min="7432" max="7432" width="11.33203125" style="119" customWidth="1"/>
    <col min="7433" max="7433" width="6.6640625" style="119" customWidth="1"/>
    <col min="7434" max="7434" width="11.88671875" style="119" bestFit="1" customWidth="1"/>
    <col min="7435" max="7435" width="6.6640625" style="119" customWidth="1"/>
    <col min="7436" max="7436" width="3.6640625" style="119" customWidth="1"/>
    <col min="7437" max="7680" width="9.5546875" style="119"/>
    <col min="7681" max="7681" width="13.109375" style="119" customWidth="1"/>
    <col min="7682" max="7682" width="12.6640625" style="119" bestFit="1" customWidth="1"/>
    <col min="7683" max="7683" width="6.6640625" style="119" customWidth="1"/>
    <col min="7684" max="7684" width="12.6640625" style="119" bestFit="1" customWidth="1"/>
    <col min="7685" max="7685" width="6.6640625" style="119" customWidth="1"/>
    <col min="7686" max="7686" width="12.6640625" style="119" bestFit="1" customWidth="1"/>
    <col min="7687" max="7687" width="7.44140625" style="119" customWidth="1"/>
    <col min="7688" max="7688" width="11.33203125" style="119" customWidth="1"/>
    <col min="7689" max="7689" width="6.6640625" style="119" customWidth="1"/>
    <col min="7690" max="7690" width="11.88671875" style="119" bestFit="1" customWidth="1"/>
    <col min="7691" max="7691" width="6.6640625" style="119" customWidth="1"/>
    <col min="7692" max="7692" width="3.6640625" style="119" customWidth="1"/>
    <col min="7693" max="7936" width="9.5546875" style="119"/>
    <col min="7937" max="7937" width="13.109375" style="119" customWidth="1"/>
    <col min="7938" max="7938" width="12.6640625" style="119" bestFit="1" customWidth="1"/>
    <col min="7939" max="7939" width="6.6640625" style="119" customWidth="1"/>
    <col min="7940" max="7940" width="12.6640625" style="119" bestFit="1" customWidth="1"/>
    <col min="7941" max="7941" width="6.6640625" style="119" customWidth="1"/>
    <col min="7942" max="7942" width="12.6640625" style="119" bestFit="1" customWidth="1"/>
    <col min="7943" max="7943" width="7.44140625" style="119" customWidth="1"/>
    <col min="7944" max="7944" width="11.33203125" style="119" customWidth="1"/>
    <col min="7945" max="7945" width="6.6640625" style="119" customWidth="1"/>
    <col min="7946" max="7946" width="11.88671875" style="119" bestFit="1" customWidth="1"/>
    <col min="7947" max="7947" width="6.6640625" style="119" customWidth="1"/>
    <col min="7948" max="7948" width="3.6640625" style="119" customWidth="1"/>
    <col min="7949" max="8192" width="9.5546875" style="119"/>
    <col min="8193" max="8193" width="13.109375" style="119" customWidth="1"/>
    <col min="8194" max="8194" width="12.6640625" style="119" bestFit="1" customWidth="1"/>
    <col min="8195" max="8195" width="6.6640625" style="119" customWidth="1"/>
    <col min="8196" max="8196" width="12.6640625" style="119" bestFit="1" customWidth="1"/>
    <col min="8197" max="8197" width="6.6640625" style="119" customWidth="1"/>
    <col min="8198" max="8198" width="12.6640625" style="119" bestFit="1" customWidth="1"/>
    <col min="8199" max="8199" width="7.44140625" style="119" customWidth="1"/>
    <col min="8200" max="8200" width="11.33203125" style="119" customWidth="1"/>
    <col min="8201" max="8201" width="6.6640625" style="119" customWidth="1"/>
    <col min="8202" max="8202" width="11.88671875" style="119" bestFit="1" customWidth="1"/>
    <col min="8203" max="8203" width="6.6640625" style="119" customWidth="1"/>
    <col min="8204" max="8204" width="3.6640625" style="119" customWidth="1"/>
    <col min="8205" max="8448" width="9.5546875" style="119"/>
    <col min="8449" max="8449" width="13.109375" style="119" customWidth="1"/>
    <col min="8450" max="8450" width="12.6640625" style="119" bestFit="1" customWidth="1"/>
    <col min="8451" max="8451" width="6.6640625" style="119" customWidth="1"/>
    <col min="8452" max="8452" width="12.6640625" style="119" bestFit="1" customWidth="1"/>
    <col min="8453" max="8453" width="6.6640625" style="119" customWidth="1"/>
    <col min="8454" max="8454" width="12.6640625" style="119" bestFit="1" customWidth="1"/>
    <col min="8455" max="8455" width="7.44140625" style="119" customWidth="1"/>
    <col min="8456" max="8456" width="11.33203125" style="119" customWidth="1"/>
    <col min="8457" max="8457" width="6.6640625" style="119" customWidth="1"/>
    <col min="8458" max="8458" width="11.88671875" style="119" bestFit="1" customWidth="1"/>
    <col min="8459" max="8459" width="6.6640625" style="119" customWidth="1"/>
    <col min="8460" max="8460" width="3.6640625" style="119" customWidth="1"/>
    <col min="8461" max="8704" width="9.5546875" style="119"/>
    <col min="8705" max="8705" width="13.109375" style="119" customWidth="1"/>
    <col min="8706" max="8706" width="12.6640625" style="119" bestFit="1" customWidth="1"/>
    <col min="8707" max="8707" width="6.6640625" style="119" customWidth="1"/>
    <col min="8708" max="8708" width="12.6640625" style="119" bestFit="1" customWidth="1"/>
    <col min="8709" max="8709" width="6.6640625" style="119" customWidth="1"/>
    <col min="8710" max="8710" width="12.6640625" style="119" bestFit="1" customWidth="1"/>
    <col min="8711" max="8711" width="7.44140625" style="119" customWidth="1"/>
    <col min="8712" max="8712" width="11.33203125" style="119" customWidth="1"/>
    <col min="8713" max="8713" width="6.6640625" style="119" customWidth="1"/>
    <col min="8714" max="8714" width="11.88671875" style="119" bestFit="1" customWidth="1"/>
    <col min="8715" max="8715" width="6.6640625" style="119" customWidth="1"/>
    <col min="8716" max="8716" width="3.6640625" style="119" customWidth="1"/>
    <col min="8717" max="8960" width="9.5546875" style="119"/>
    <col min="8961" max="8961" width="13.109375" style="119" customWidth="1"/>
    <col min="8962" max="8962" width="12.6640625" style="119" bestFit="1" customWidth="1"/>
    <col min="8963" max="8963" width="6.6640625" style="119" customWidth="1"/>
    <col min="8964" max="8964" width="12.6640625" style="119" bestFit="1" customWidth="1"/>
    <col min="8965" max="8965" width="6.6640625" style="119" customWidth="1"/>
    <col min="8966" max="8966" width="12.6640625" style="119" bestFit="1" customWidth="1"/>
    <col min="8967" max="8967" width="7.44140625" style="119" customWidth="1"/>
    <col min="8968" max="8968" width="11.33203125" style="119" customWidth="1"/>
    <col min="8969" max="8969" width="6.6640625" style="119" customWidth="1"/>
    <col min="8970" max="8970" width="11.88671875" style="119" bestFit="1" customWidth="1"/>
    <col min="8971" max="8971" width="6.6640625" style="119" customWidth="1"/>
    <col min="8972" max="8972" width="3.6640625" style="119" customWidth="1"/>
    <col min="8973" max="9216" width="9.5546875" style="119"/>
    <col min="9217" max="9217" width="13.109375" style="119" customWidth="1"/>
    <col min="9218" max="9218" width="12.6640625" style="119" bestFit="1" customWidth="1"/>
    <col min="9219" max="9219" width="6.6640625" style="119" customWidth="1"/>
    <col min="9220" max="9220" width="12.6640625" style="119" bestFit="1" customWidth="1"/>
    <col min="9221" max="9221" width="6.6640625" style="119" customWidth="1"/>
    <col min="9222" max="9222" width="12.6640625" style="119" bestFit="1" customWidth="1"/>
    <col min="9223" max="9223" width="7.44140625" style="119" customWidth="1"/>
    <col min="9224" max="9224" width="11.33203125" style="119" customWidth="1"/>
    <col min="9225" max="9225" width="6.6640625" style="119" customWidth="1"/>
    <col min="9226" max="9226" width="11.88671875" style="119" bestFit="1" customWidth="1"/>
    <col min="9227" max="9227" width="6.6640625" style="119" customWidth="1"/>
    <col min="9228" max="9228" width="3.6640625" style="119" customWidth="1"/>
    <col min="9229" max="9472" width="9.5546875" style="119"/>
    <col min="9473" max="9473" width="13.109375" style="119" customWidth="1"/>
    <col min="9474" max="9474" width="12.6640625" style="119" bestFit="1" customWidth="1"/>
    <col min="9475" max="9475" width="6.6640625" style="119" customWidth="1"/>
    <col min="9476" max="9476" width="12.6640625" style="119" bestFit="1" customWidth="1"/>
    <col min="9477" max="9477" width="6.6640625" style="119" customWidth="1"/>
    <col min="9478" max="9478" width="12.6640625" style="119" bestFit="1" customWidth="1"/>
    <col min="9479" max="9479" width="7.44140625" style="119" customWidth="1"/>
    <col min="9480" max="9480" width="11.33203125" style="119" customWidth="1"/>
    <col min="9481" max="9481" width="6.6640625" style="119" customWidth="1"/>
    <col min="9482" max="9482" width="11.88671875" style="119" bestFit="1" customWidth="1"/>
    <col min="9483" max="9483" width="6.6640625" style="119" customWidth="1"/>
    <col min="9484" max="9484" width="3.6640625" style="119" customWidth="1"/>
    <col min="9485" max="9728" width="9.5546875" style="119"/>
    <col min="9729" max="9729" width="13.109375" style="119" customWidth="1"/>
    <col min="9730" max="9730" width="12.6640625" style="119" bestFit="1" customWidth="1"/>
    <col min="9731" max="9731" width="6.6640625" style="119" customWidth="1"/>
    <col min="9732" max="9732" width="12.6640625" style="119" bestFit="1" customWidth="1"/>
    <col min="9733" max="9733" width="6.6640625" style="119" customWidth="1"/>
    <col min="9734" max="9734" width="12.6640625" style="119" bestFit="1" customWidth="1"/>
    <col min="9735" max="9735" width="7.44140625" style="119" customWidth="1"/>
    <col min="9736" max="9736" width="11.33203125" style="119" customWidth="1"/>
    <col min="9737" max="9737" width="6.6640625" style="119" customWidth="1"/>
    <col min="9738" max="9738" width="11.88671875" style="119" bestFit="1" customWidth="1"/>
    <col min="9739" max="9739" width="6.6640625" style="119" customWidth="1"/>
    <col min="9740" max="9740" width="3.6640625" style="119" customWidth="1"/>
    <col min="9741" max="9984" width="9.5546875" style="119"/>
    <col min="9985" max="9985" width="13.109375" style="119" customWidth="1"/>
    <col min="9986" max="9986" width="12.6640625" style="119" bestFit="1" customWidth="1"/>
    <col min="9987" max="9987" width="6.6640625" style="119" customWidth="1"/>
    <col min="9988" max="9988" width="12.6640625" style="119" bestFit="1" customWidth="1"/>
    <col min="9989" max="9989" width="6.6640625" style="119" customWidth="1"/>
    <col min="9990" max="9990" width="12.6640625" style="119" bestFit="1" customWidth="1"/>
    <col min="9991" max="9991" width="7.44140625" style="119" customWidth="1"/>
    <col min="9992" max="9992" width="11.33203125" style="119" customWidth="1"/>
    <col min="9993" max="9993" width="6.6640625" style="119" customWidth="1"/>
    <col min="9994" max="9994" width="11.88671875" style="119" bestFit="1" customWidth="1"/>
    <col min="9995" max="9995" width="6.6640625" style="119" customWidth="1"/>
    <col min="9996" max="9996" width="3.6640625" style="119" customWidth="1"/>
    <col min="9997" max="10240" width="9.5546875" style="119"/>
    <col min="10241" max="10241" width="13.109375" style="119" customWidth="1"/>
    <col min="10242" max="10242" width="12.6640625" style="119" bestFit="1" customWidth="1"/>
    <col min="10243" max="10243" width="6.6640625" style="119" customWidth="1"/>
    <col min="10244" max="10244" width="12.6640625" style="119" bestFit="1" customWidth="1"/>
    <col min="10245" max="10245" width="6.6640625" style="119" customWidth="1"/>
    <col min="10246" max="10246" width="12.6640625" style="119" bestFit="1" customWidth="1"/>
    <col min="10247" max="10247" width="7.44140625" style="119" customWidth="1"/>
    <col min="10248" max="10248" width="11.33203125" style="119" customWidth="1"/>
    <col min="10249" max="10249" width="6.6640625" style="119" customWidth="1"/>
    <col min="10250" max="10250" width="11.88671875" style="119" bestFit="1" customWidth="1"/>
    <col min="10251" max="10251" width="6.6640625" style="119" customWidth="1"/>
    <col min="10252" max="10252" width="3.6640625" style="119" customWidth="1"/>
    <col min="10253" max="10496" width="9.5546875" style="119"/>
    <col min="10497" max="10497" width="13.109375" style="119" customWidth="1"/>
    <col min="10498" max="10498" width="12.6640625" style="119" bestFit="1" customWidth="1"/>
    <col min="10499" max="10499" width="6.6640625" style="119" customWidth="1"/>
    <col min="10500" max="10500" width="12.6640625" style="119" bestFit="1" customWidth="1"/>
    <col min="10501" max="10501" width="6.6640625" style="119" customWidth="1"/>
    <col min="10502" max="10502" width="12.6640625" style="119" bestFit="1" customWidth="1"/>
    <col min="10503" max="10503" width="7.44140625" style="119" customWidth="1"/>
    <col min="10504" max="10504" width="11.33203125" style="119" customWidth="1"/>
    <col min="10505" max="10505" width="6.6640625" style="119" customWidth="1"/>
    <col min="10506" max="10506" width="11.88671875" style="119" bestFit="1" customWidth="1"/>
    <col min="10507" max="10507" width="6.6640625" style="119" customWidth="1"/>
    <col min="10508" max="10508" width="3.6640625" style="119" customWidth="1"/>
    <col min="10509" max="10752" width="9.5546875" style="119"/>
    <col min="10753" max="10753" width="13.109375" style="119" customWidth="1"/>
    <col min="10754" max="10754" width="12.6640625" style="119" bestFit="1" customWidth="1"/>
    <col min="10755" max="10755" width="6.6640625" style="119" customWidth="1"/>
    <col min="10756" max="10756" width="12.6640625" style="119" bestFit="1" customWidth="1"/>
    <col min="10757" max="10757" width="6.6640625" style="119" customWidth="1"/>
    <col min="10758" max="10758" width="12.6640625" style="119" bestFit="1" customWidth="1"/>
    <col min="10759" max="10759" width="7.44140625" style="119" customWidth="1"/>
    <col min="10760" max="10760" width="11.33203125" style="119" customWidth="1"/>
    <col min="10761" max="10761" width="6.6640625" style="119" customWidth="1"/>
    <col min="10762" max="10762" width="11.88671875" style="119" bestFit="1" customWidth="1"/>
    <col min="10763" max="10763" width="6.6640625" style="119" customWidth="1"/>
    <col min="10764" max="10764" width="3.6640625" style="119" customWidth="1"/>
    <col min="10765" max="11008" width="9.5546875" style="119"/>
    <col min="11009" max="11009" width="13.109375" style="119" customWidth="1"/>
    <col min="11010" max="11010" width="12.6640625" style="119" bestFit="1" customWidth="1"/>
    <col min="11011" max="11011" width="6.6640625" style="119" customWidth="1"/>
    <col min="11012" max="11012" width="12.6640625" style="119" bestFit="1" customWidth="1"/>
    <col min="11013" max="11013" width="6.6640625" style="119" customWidth="1"/>
    <col min="11014" max="11014" width="12.6640625" style="119" bestFit="1" customWidth="1"/>
    <col min="11015" max="11015" width="7.44140625" style="119" customWidth="1"/>
    <col min="11016" max="11016" width="11.33203125" style="119" customWidth="1"/>
    <col min="11017" max="11017" width="6.6640625" style="119" customWidth="1"/>
    <col min="11018" max="11018" width="11.88671875" style="119" bestFit="1" customWidth="1"/>
    <col min="11019" max="11019" width="6.6640625" style="119" customWidth="1"/>
    <col min="11020" max="11020" width="3.6640625" style="119" customWidth="1"/>
    <col min="11021" max="11264" width="9.5546875" style="119"/>
    <col min="11265" max="11265" width="13.109375" style="119" customWidth="1"/>
    <col min="11266" max="11266" width="12.6640625" style="119" bestFit="1" customWidth="1"/>
    <col min="11267" max="11267" width="6.6640625" style="119" customWidth="1"/>
    <col min="11268" max="11268" width="12.6640625" style="119" bestFit="1" customWidth="1"/>
    <col min="11269" max="11269" width="6.6640625" style="119" customWidth="1"/>
    <col min="11270" max="11270" width="12.6640625" style="119" bestFit="1" customWidth="1"/>
    <col min="11271" max="11271" width="7.44140625" style="119" customWidth="1"/>
    <col min="11272" max="11272" width="11.33203125" style="119" customWidth="1"/>
    <col min="11273" max="11273" width="6.6640625" style="119" customWidth="1"/>
    <col min="11274" max="11274" width="11.88671875" style="119" bestFit="1" customWidth="1"/>
    <col min="11275" max="11275" width="6.6640625" style="119" customWidth="1"/>
    <col min="11276" max="11276" width="3.6640625" style="119" customWidth="1"/>
    <col min="11277" max="11520" width="9.5546875" style="119"/>
    <col min="11521" max="11521" width="13.109375" style="119" customWidth="1"/>
    <col min="11522" max="11522" width="12.6640625" style="119" bestFit="1" customWidth="1"/>
    <col min="11523" max="11523" width="6.6640625" style="119" customWidth="1"/>
    <col min="11524" max="11524" width="12.6640625" style="119" bestFit="1" customWidth="1"/>
    <col min="11525" max="11525" width="6.6640625" style="119" customWidth="1"/>
    <col min="11526" max="11526" width="12.6640625" style="119" bestFit="1" customWidth="1"/>
    <col min="11527" max="11527" width="7.44140625" style="119" customWidth="1"/>
    <col min="11528" max="11528" width="11.33203125" style="119" customWidth="1"/>
    <col min="11529" max="11529" width="6.6640625" style="119" customWidth="1"/>
    <col min="11530" max="11530" width="11.88671875" style="119" bestFit="1" customWidth="1"/>
    <col min="11531" max="11531" width="6.6640625" style="119" customWidth="1"/>
    <col min="11532" max="11532" width="3.6640625" style="119" customWidth="1"/>
    <col min="11533" max="11776" width="9.5546875" style="119"/>
    <col min="11777" max="11777" width="13.109375" style="119" customWidth="1"/>
    <col min="11778" max="11778" width="12.6640625" style="119" bestFit="1" customWidth="1"/>
    <col min="11779" max="11779" width="6.6640625" style="119" customWidth="1"/>
    <col min="11780" max="11780" width="12.6640625" style="119" bestFit="1" customWidth="1"/>
    <col min="11781" max="11781" width="6.6640625" style="119" customWidth="1"/>
    <col min="11782" max="11782" width="12.6640625" style="119" bestFit="1" customWidth="1"/>
    <col min="11783" max="11783" width="7.44140625" style="119" customWidth="1"/>
    <col min="11784" max="11784" width="11.33203125" style="119" customWidth="1"/>
    <col min="11785" max="11785" width="6.6640625" style="119" customWidth="1"/>
    <col min="11786" max="11786" width="11.88671875" style="119" bestFit="1" customWidth="1"/>
    <col min="11787" max="11787" width="6.6640625" style="119" customWidth="1"/>
    <col min="11788" max="11788" width="3.6640625" style="119" customWidth="1"/>
    <col min="11789" max="12032" width="9.5546875" style="119"/>
    <col min="12033" max="12033" width="13.109375" style="119" customWidth="1"/>
    <col min="12034" max="12034" width="12.6640625" style="119" bestFit="1" customWidth="1"/>
    <col min="12035" max="12035" width="6.6640625" style="119" customWidth="1"/>
    <col min="12036" max="12036" width="12.6640625" style="119" bestFit="1" customWidth="1"/>
    <col min="12037" max="12037" width="6.6640625" style="119" customWidth="1"/>
    <col min="12038" max="12038" width="12.6640625" style="119" bestFit="1" customWidth="1"/>
    <col min="12039" max="12039" width="7.44140625" style="119" customWidth="1"/>
    <col min="12040" max="12040" width="11.33203125" style="119" customWidth="1"/>
    <col min="12041" max="12041" width="6.6640625" style="119" customWidth="1"/>
    <col min="12042" max="12042" width="11.88671875" style="119" bestFit="1" customWidth="1"/>
    <col min="12043" max="12043" width="6.6640625" style="119" customWidth="1"/>
    <col min="12044" max="12044" width="3.6640625" style="119" customWidth="1"/>
    <col min="12045" max="12288" width="9.5546875" style="119"/>
    <col min="12289" max="12289" width="13.109375" style="119" customWidth="1"/>
    <col min="12290" max="12290" width="12.6640625" style="119" bestFit="1" customWidth="1"/>
    <col min="12291" max="12291" width="6.6640625" style="119" customWidth="1"/>
    <col min="12292" max="12292" width="12.6640625" style="119" bestFit="1" customWidth="1"/>
    <col min="12293" max="12293" width="6.6640625" style="119" customWidth="1"/>
    <col min="12294" max="12294" width="12.6640625" style="119" bestFit="1" customWidth="1"/>
    <col min="12295" max="12295" width="7.44140625" style="119" customWidth="1"/>
    <col min="12296" max="12296" width="11.33203125" style="119" customWidth="1"/>
    <col min="12297" max="12297" width="6.6640625" style="119" customWidth="1"/>
    <col min="12298" max="12298" width="11.88671875" style="119" bestFit="1" customWidth="1"/>
    <col min="12299" max="12299" width="6.6640625" style="119" customWidth="1"/>
    <col min="12300" max="12300" width="3.6640625" style="119" customWidth="1"/>
    <col min="12301" max="12544" width="9.5546875" style="119"/>
    <col min="12545" max="12545" width="13.109375" style="119" customWidth="1"/>
    <col min="12546" max="12546" width="12.6640625" style="119" bestFit="1" customWidth="1"/>
    <col min="12547" max="12547" width="6.6640625" style="119" customWidth="1"/>
    <col min="12548" max="12548" width="12.6640625" style="119" bestFit="1" customWidth="1"/>
    <col min="12549" max="12549" width="6.6640625" style="119" customWidth="1"/>
    <col min="12550" max="12550" width="12.6640625" style="119" bestFit="1" customWidth="1"/>
    <col min="12551" max="12551" width="7.44140625" style="119" customWidth="1"/>
    <col min="12552" max="12552" width="11.33203125" style="119" customWidth="1"/>
    <col min="12553" max="12553" width="6.6640625" style="119" customWidth="1"/>
    <col min="12554" max="12554" width="11.88671875" style="119" bestFit="1" customWidth="1"/>
    <col min="12555" max="12555" width="6.6640625" style="119" customWidth="1"/>
    <col min="12556" max="12556" width="3.6640625" style="119" customWidth="1"/>
    <col min="12557" max="12800" width="9.5546875" style="119"/>
    <col min="12801" max="12801" width="13.109375" style="119" customWidth="1"/>
    <col min="12802" max="12802" width="12.6640625" style="119" bestFit="1" customWidth="1"/>
    <col min="12803" max="12803" width="6.6640625" style="119" customWidth="1"/>
    <col min="12804" max="12804" width="12.6640625" style="119" bestFit="1" customWidth="1"/>
    <col min="12805" max="12805" width="6.6640625" style="119" customWidth="1"/>
    <col min="12806" max="12806" width="12.6640625" style="119" bestFit="1" customWidth="1"/>
    <col min="12807" max="12807" width="7.44140625" style="119" customWidth="1"/>
    <col min="12808" max="12808" width="11.33203125" style="119" customWidth="1"/>
    <col min="12809" max="12809" width="6.6640625" style="119" customWidth="1"/>
    <col min="12810" max="12810" width="11.88671875" style="119" bestFit="1" customWidth="1"/>
    <col min="12811" max="12811" width="6.6640625" style="119" customWidth="1"/>
    <col min="12812" max="12812" width="3.6640625" style="119" customWidth="1"/>
    <col min="12813" max="13056" width="9.5546875" style="119"/>
    <col min="13057" max="13057" width="13.109375" style="119" customWidth="1"/>
    <col min="13058" max="13058" width="12.6640625" style="119" bestFit="1" customWidth="1"/>
    <col min="13059" max="13059" width="6.6640625" style="119" customWidth="1"/>
    <col min="13060" max="13060" width="12.6640625" style="119" bestFit="1" customWidth="1"/>
    <col min="13061" max="13061" width="6.6640625" style="119" customWidth="1"/>
    <col min="13062" max="13062" width="12.6640625" style="119" bestFit="1" customWidth="1"/>
    <col min="13063" max="13063" width="7.44140625" style="119" customWidth="1"/>
    <col min="13064" max="13064" width="11.33203125" style="119" customWidth="1"/>
    <col min="13065" max="13065" width="6.6640625" style="119" customWidth="1"/>
    <col min="13066" max="13066" width="11.88671875" style="119" bestFit="1" customWidth="1"/>
    <col min="13067" max="13067" width="6.6640625" style="119" customWidth="1"/>
    <col min="13068" max="13068" width="3.6640625" style="119" customWidth="1"/>
    <col min="13069" max="13312" width="9.5546875" style="119"/>
    <col min="13313" max="13313" width="13.109375" style="119" customWidth="1"/>
    <col min="13314" max="13314" width="12.6640625" style="119" bestFit="1" customWidth="1"/>
    <col min="13315" max="13315" width="6.6640625" style="119" customWidth="1"/>
    <col min="13316" max="13316" width="12.6640625" style="119" bestFit="1" customWidth="1"/>
    <col min="13317" max="13317" width="6.6640625" style="119" customWidth="1"/>
    <col min="13318" max="13318" width="12.6640625" style="119" bestFit="1" customWidth="1"/>
    <col min="13319" max="13319" width="7.44140625" style="119" customWidth="1"/>
    <col min="13320" max="13320" width="11.33203125" style="119" customWidth="1"/>
    <col min="13321" max="13321" width="6.6640625" style="119" customWidth="1"/>
    <col min="13322" max="13322" width="11.88671875" style="119" bestFit="1" customWidth="1"/>
    <col min="13323" max="13323" width="6.6640625" style="119" customWidth="1"/>
    <col min="13324" max="13324" width="3.6640625" style="119" customWidth="1"/>
    <col min="13325" max="13568" width="9.5546875" style="119"/>
    <col min="13569" max="13569" width="13.109375" style="119" customWidth="1"/>
    <col min="13570" max="13570" width="12.6640625" style="119" bestFit="1" customWidth="1"/>
    <col min="13571" max="13571" width="6.6640625" style="119" customWidth="1"/>
    <col min="13572" max="13572" width="12.6640625" style="119" bestFit="1" customWidth="1"/>
    <col min="13573" max="13573" width="6.6640625" style="119" customWidth="1"/>
    <col min="13574" max="13574" width="12.6640625" style="119" bestFit="1" customWidth="1"/>
    <col min="13575" max="13575" width="7.44140625" style="119" customWidth="1"/>
    <col min="13576" max="13576" width="11.33203125" style="119" customWidth="1"/>
    <col min="13577" max="13577" width="6.6640625" style="119" customWidth="1"/>
    <col min="13578" max="13578" width="11.88671875" style="119" bestFit="1" customWidth="1"/>
    <col min="13579" max="13579" width="6.6640625" style="119" customWidth="1"/>
    <col min="13580" max="13580" width="3.6640625" style="119" customWidth="1"/>
    <col min="13581" max="13824" width="9.5546875" style="119"/>
    <col min="13825" max="13825" width="13.109375" style="119" customWidth="1"/>
    <col min="13826" max="13826" width="12.6640625" style="119" bestFit="1" customWidth="1"/>
    <col min="13827" max="13827" width="6.6640625" style="119" customWidth="1"/>
    <col min="13828" max="13828" width="12.6640625" style="119" bestFit="1" customWidth="1"/>
    <col min="13829" max="13829" width="6.6640625" style="119" customWidth="1"/>
    <col min="13830" max="13830" width="12.6640625" style="119" bestFit="1" customWidth="1"/>
    <col min="13831" max="13831" width="7.44140625" style="119" customWidth="1"/>
    <col min="13832" max="13832" width="11.33203125" style="119" customWidth="1"/>
    <col min="13833" max="13833" width="6.6640625" style="119" customWidth="1"/>
    <col min="13834" max="13834" width="11.88671875" style="119" bestFit="1" customWidth="1"/>
    <col min="13835" max="13835" width="6.6640625" style="119" customWidth="1"/>
    <col min="13836" max="13836" width="3.6640625" style="119" customWidth="1"/>
    <col min="13837" max="14080" width="9.5546875" style="119"/>
    <col min="14081" max="14081" width="13.109375" style="119" customWidth="1"/>
    <col min="14082" max="14082" width="12.6640625" style="119" bestFit="1" customWidth="1"/>
    <col min="14083" max="14083" width="6.6640625" style="119" customWidth="1"/>
    <col min="14084" max="14084" width="12.6640625" style="119" bestFit="1" customWidth="1"/>
    <col min="14085" max="14085" width="6.6640625" style="119" customWidth="1"/>
    <col min="14086" max="14086" width="12.6640625" style="119" bestFit="1" customWidth="1"/>
    <col min="14087" max="14087" width="7.44140625" style="119" customWidth="1"/>
    <col min="14088" max="14088" width="11.33203125" style="119" customWidth="1"/>
    <col min="14089" max="14089" width="6.6640625" style="119" customWidth="1"/>
    <col min="14090" max="14090" width="11.88671875" style="119" bestFit="1" customWidth="1"/>
    <col min="14091" max="14091" width="6.6640625" style="119" customWidth="1"/>
    <col min="14092" max="14092" width="3.6640625" style="119" customWidth="1"/>
    <col min="14093" max="14336" width="9.5546875" style="119"/>
    <col min="14337" max="14337" width="13.109375" style="119" customWidth="1"/>
    <col min="14338" max="14338" width="12.6640625" style="119" bestFit="1" customWidth="1"/>
    <col min="14339" max="14339" width="6.6640625" style="119" customWidth="1"/>
    <col min="14340" max="14340" width="12.6640625" style="119" bestFit="1" customWidth="1"/>
    <col min="14341" max="14341" width="6.6640625" style="119" customWidth="1"/>
    <col min="14342" max="14342" width="12.6640625" style="119" bestFit="1" customWidth="1"/>
    <col min="14343" max="14343" width="7.44140625" style="119" customWidth="1"/>
    <col min="14344" max="14344" width="11.33203125" style="119" customWidth="1"/>
    <col min="14345" max="14345" width="6.6640625" style="119" customWidth="1"/>
    <col min="14346" max="14346" width="11.88671875" style="119" bestFit="1" customWidth="1"/>
    <col min="14347" max="14347" width="6.6640625" style="119" customWidth="1"/>
    <col min="14348" max="14348" width="3.6640625" style="119" customWidth="1"/>
    <col min="14349" max="14592" width="9.5546875" style="119"/>
    <col min="14593" max="14593" width="13.109375" style="119" customWidth="1"/>
    <col min="14594" max="14594" width="12.6640625" style="119" bestFit="1" customWidth="1"/>
    <col min="14595" max="14595" width="6.6640625" style="119" customWidth="1"/>
    <col min="14596" max="14596" width="12.6640625" style="119" bestFit="1" customWidth="1"/>
    <col min="14597" max="14597" width="6.6640625" style="119" customWidth="1"/>
    <col min="14598" max="14598" width="12.6640625" style="119" bestFit="1" customWidth="1"/>
    <col min="14599" max="14599" width="7.44140625" style="119" customWidth="1"/>
    <col min="14600" max="14600" width="11.33203125" style="119" customWidth="1"/>
    <col min="14601" max="14601" width="6.6640625" style="119" customWidth="1"/>
    <col min="14602" max="14602" width="11.88671875" style="119" bestFit="1" customWidth="1"/>
    <col min="14603" max="14603" width="6.6640625" style="119" customWidth="1"/>
    <col min="14604" max="14604" width="3.6640625" style="119" customWidth="1"/>
    <col min="14605" max="14848" width="9.5546875" style="119"/>
    <col min="14849" max="14849" width="13.109375" style="119" customWidth="1"/>
    <col min="14850" max="14850" width="12.6640625" style="119" bestFit="1" customWidth="1"/>
    <col min="14851" max="14851" width="6.6640625" style="119" customWidth="1"/>
    <col min="14852" max="14852" width="12.6640625" style="119" bestFit="1" customWidth="1"/>
    <col min="14853" max="14853" width="6.6640625" style="119" customWidth="1"/>
    <col min="14854" max="14854" width="12.6640625" style="119" bestFit="1" customWidth="1"/>
    <col min="14855" max="14855" width="7.44140625" style="119" customWidth="1"/>
    <col min="14856" max="14856" width="11.33203125" style="119" customWidth="1"/>
    <col min="14857" max="14857" width="6.6640625" style="119" customWidth="1"/>
    <col min="14858" max="14858" width="11.88671875" style="119" bestFit="1" customWidth="1"/>
    <col min="14859" max="14859" width="6.6640625" style="119" customWidth="1"/>
    <col min="14860" max="14860" width="3.6640625" style="119" customWidth="1"/>
    <col min="14861" max="15104" width="9.5546875" style="119"/>
    <col min="15105" max="15105" width="13.109375" style="119" customWidth="1"/>
    <col min="15106" max="15106" width="12.6640625" style="119" bestFit="1" customWidth="1"/>
    <col min="15107" max="15107" width="6.6640625" style="119" customWidth="1"/>
    <col min="15108" max="15108" width="12.6640625" style="119" bestFit="1" customWidth="1"/>
    <col min="15109" max="15109" width="6.6640625" style="119" customWidth="1"/>
    <col min="15110" max="15110" width="12.6640625" style="119" bestFit="1" customWidth="1"/>
    <col min="15111" max="15111" width="7.44140625" style="119" customWidth="1"/>
    <col min="15112" max="15112" width="11.33203125" style="119" customWidth="1"/>
    <col min="15113" max="15113" width="6.6640625" style="119" customWidth="1"/>
    <col min="15114" max="15114" width="11.88671875" style="119" bestFit="1" customWidth="1"/>
    <col min="15115" max="15115" width="6.6640625" style="119" customWidth="1"/>
    <col min="15116" max="15116" width="3.6640625" style="119" customWidth="1"/>
    <col min="15117" max="15360" width="9.5546875" style="119"/>
    <col min="15361" max="15361" width="13.109375" style="119" customWidth="1"/>
    <col min="15362" max="15362" width="12.6640625" style="119" bestFit="1" customWidth="1"/>
    <col min="15363" max="15363" width="6.6640625" style="119" customWidth="1"/>
    <col min="15364" max="15364" width="12.6640625" style="119" bestFit="1" customWidth="1"/>
    <col min="15365" max="15365" width="6.6640625" style="119" customWidth="1"/>
    <col min="15366" max="15366" width="12.6640625" style="119" bestFit="1" customWidth="1"/>
    <col min="15367" max="15367" width="7.44140625" style="119" customWidth="1"/>
    <col min="15368" max="15368" width="11.33203125" style="119" customWidth="1"/>
    <col min="15369" max="15369" width="6.6640625" style="119" customWidth="1"/>
    <col min="15370" max="15370" width="11.88671875" style="119" bestFit="1" customWidth="1"/>
    <col min="15371" max="15371" width="6.6640625" style="119" customWidth="1"/>
    <col min="15372" max="15372" width="3.6640625" style="119" customWidth="1"/>
    <col min="15373" max="15616" width="9.5546875" style="119"/>
    <col min="15617" max="15617" width="13.109375" style="119" customWidth="1"/>
    <col min="15618" max="15618" width="12.6640625" style="119" bestFit="1" customWidth="1"/>
    <col min="15619" max="15619" width="6.6640625" style="119" customWidth="1"/>
    <col min="15620" max="15620" width="12.6640625" style="119" bestFit="1" customWidth="1"/>
    <col min="15621" max="15621" width="6.6640625" style="119" customWidth="1"/>
    <col min="15622" max="15622" width="12.6640625" style="119" bestFit="1" customWidth="1"/>
    <col min="15623" max="15623" width="7.44140625" style="119" customWidth="1"/>
    <col min="15624" max="15624" width="11.33203125" style="119" customWidth="1"/>
    <col min="15625" max="15625" width="6.6640625" style="119" customWidth="1"/>
    <col min="15626" max="15626" width="11.88671875" style="119" bestFit="1" customWidth="1"/>
    <col min="15627" max="15627" width="6.6640625" style="119" customWidth="1"/>
    <col min="15628" max="15628" width="3.6640625" style="119" customWidth="1"/>
    <col min="15629" max="15872" width="9.5546875" style="119"/>
    <col min="15873" max="15873" width="13.109375" style="119" customWidth="1"/>
    <col min="15874" max="15874" width="12.6640625" style="119" bestFit="1" customWidth="1"/>
    <col min="15875" max="15875" width="6.6640625" style="119" customWidth="1"/>
    <col min="15876" max="15876" width="12.6640625" style="119" bestFit="1" customWidth="1"/>
    <col min="15877" max="15877" width="6.6640625" style="119" customWidth="1"/>
    <col min="15878" max="15878" width="12.6640625" style="119" bestFit="1" customWidth="1"/>
    <col min="15879" max="15879" width="7.44140625" style="119" customWidth="1"/>
    <col min="15880" max="15880" width="11.33203125" style="119" customWidth="1"/>
    <col min="15881" max="15881" width="6.6640625" style="119" customWidth="1"/>
    <col min="15882" max="15882" width="11.88671875" style="119" bestFit="1" customWidth="1"/>
    <col min="15883" max="15883" width="6.6640625" style="119" customWidth="1"/>
    <col min="15884" max="15884" width="3.6640625" style="119" customWidth="1"/>
    <col min="15885" max="16128" width="9.5546875" style="119"/>
    <col min="16129" max="16129" width="13.109375" style="119" customWidth="1"/>
    <col min="16130" max="16130" width="12.6640625" style="119" bestFit="1" customWidth="1"/>
    <col min="16131" max="16131" width="6.6640625" style="119" customWidth="1"/>
    <col min="16132" max="16132" width="12.6640625" style="119" bestFit="1" customWidth="1"/>
    <col min="16133" max="16133" width="6.6640625" style="119" customWidth="1"/>
    <col min="16134" max="16134" width="12.6640625" style="119" bestFit="1" customWidth="1"/>
    <col min="16135" max="16135" width="7.44140625" style="119" customWidth="1"/>
    <col min="16136" max="16136" width="11.33203125" style="119" customWidth="1"/>
    <col min="16137" max="16137" width="6.6640625" style="119" customWidth="1"/>
    <col min="16138" max="16138" width="11.88671875" style="119" bestFit="1" customWidth="1"/>
    <col min="16139" max="16139" width="6.6640625" style="119" customWidth="1"/>
    <col min="16140" max="16140" width="3.6640625" style="119" customWidth="1"/>
    <col min="16141" max="16384" width="9.5546875" style="119"/>
  </cols>
  <sheetData>
    <row r="1" spans="1:256" s="115" customFormat="1" ht="33" customHeight="1" x14ac:dyDescent="0.3">
      <c r="A1" s="506" t="s">
        <v>333</v>
      </c>
      <c r="B1" s="507"/>
      <c r="C1" s="507"/>
      <c r="D1" s="507"/>
      <c r="E1" s="507"/>
      <c r="F1" s="507"/>
      <c r="G1" s="507"/>
      <c r="H1" s="507"/>
      <c r="I1" s="507"/>
      <c r="J1" s="507"/>
      <c r="K1" s="507"/>
      <c r="L1" s="153"/>
    </row>
    <row r="2" spans="1:256" s="160" customFormat="1" ht="26.25" customHeight="1" x14ac:dyDescent="0.25">
      <c r="A2" s="154" t="s">
        <v>325</v>
      </c>
      <c r="B2" s="155" t="s">
        <v>152</v>
      </c>
      <c r="C2" s="156"/>
      <c r="D2" s="287" t="s">
        <v>148</v>
      </c>
      <c r="E2" s="156"/>
      <c r="F2" s="156" t="s">
        <v>72</v>
      </c>
      <c r="G2" s="156"/>
      <c r="H2" s="157" t="s">
        <v>153</v>
      </c>
      <c r="I2" s="158"/>
      <c r="J2" s="156" t="s">
        <v>74</v>
      </c>
      <c r="K2" s="159"/>
      <c r="L2" s="119"/>
      <c r="M2" s="119"/>
      <c r="N2" s="154" t="s">
        <v>273</v>
      </c>
      <c r="O2" s="412" t="s">
        <v>152</v>
      </c>
      <c r="P2" s="412"/>
      <c r="Q2" s="154" t="s">
        <v>148</v>
      </c>
      <c r="R2" s="412"/>
      <c r="S2" s="412" t="s">
        <v>72</v>
      </c>
      <c r="T2" s="412"/>
      <c r="U2" s="413" t="s">
        <v>153</v>
      </c>
      <c r="V2" s="414"/>
      <c r="W2" s="412" t="s">
        <v>74</v>
      </c>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19"/>
      <c r="EB2" s="119"/>
      <c r="EC2" s="119"/>
      <c r="ED2" s="119"/>
      <c r="EE2" s="119"/>
      <c r="EF2" s="119"/>
      <c r="EG2" s="119"/>
      <c r="EH2" s="119"/>
      <c r="EI2" s="119"/>
      <c r="EJ2" s="119"/>
      <c r="EK2" s="119"/>
      <c r="EL2" s="119"/>
      <c r="EM2" s="119"/>
      <c r="EN2" s="119"/>
      <c r="EO2" s="119"/>
      <c r="EP2" s="119"/>
      <c r="EQ2" s="119"/>
      <c r="ER2" s="119"/>
      <c r="ES2" s="119"/>
      <c r="ET2" s="119"/>
      <c r="EU2" s="119"/>
      <c r="EV2" s="119"/>
      <c r="EW2" s="119"/>
      <c r="EX2" s="119"/>
      <c r="EY2" s="119"/>
      <c r="EZ2" s="119"/>
      <c r="FA2" s="119"/>
      <c r="FB2" s="119"/>
      <c r="FC2" s="119"/>
      <c r="FD2" s="119"/>
      <c r="FE2" s="119"/>
      <c r="FF2" s="119"/>
      <c r="FG2" s="119"/>
      <c r="FH2" s="119"/>
      <c r="FI2" s="119"/>
      <c r="FJ2" s="119"/>
      <c r="FK2" s="119"/>
      <c r="FL2" s="119"/>
      <c r="FM2" s="119"/>
      <c r="FN2" s="119"/>
      <c r="FO2" s="119"/>
      <c r="FP2" s="119"/>
      <c r="FQ2" s="119"/>
      <c r="FR2" s="119"/>
      <c r="FS2" s="119"/>
      <c r="FT2" s="119"/>
      <c r="FU2" s="119"/>
      <c r="FV2" s="119"/>
      <c r="FW2" s="119"/>
      <c r="FX2" s="119"/>
      <c r="FY2" s="119"/>
      <c r="FZ2" s="119"/>
      <c r="GA2" s="119"/>
      <c r="GB2" s="119"/>
      <c r="GC2" s="119"/>
      <c r="GD2" s="119"/>
      <c r="GE2" s="119"/>
      <c r="GF2" s="119"/>
      <c r="GG2" s="119"/>
      <c r="GH2" s="119"/>
      <c r="GI2" s="119"/>
      <c r="GJ2" s="119"/>
      <c r="GK2" s="119"/>
      <c r="GL2" s="119"/>
      <c r="GM2" s="119"/>
      <c r="GN2" s="119"/>
      <c r="GO2" s="119"/>
      <c r="GP2" s="119"/>
      <c r="GQ2" s="119"/>
      <c r="GR2" s="119"/>
      <c r="GS2" s="119"/>
      <c r="GT2" s="119"/>
      <c r="GU2" s="119"/>
      <c r="GV2" s="119"/>
      <c r="GW2" s="119"/>
      <c r="GX2" s="119"/>
      <c r="GY2" s="119"/>
      <c r="GZ2" s="119"/>
      <c r="HA2" s="119"/>
      <c r="HB2" s="119"/>
      <c r="HC2" s="119"/>
      <c r="HD2" s="119"/>
      <c r="HE2" s="119"/>
      <c r="HF2" s="119"/>
      <c r="HG2" s="119"/>
      <c r="HH2" s="119"/>
      <c r="HI2" s="119"/>
      <c r="HJ2" s="119"/>
      <c r="HK2" s="119"/>
      <c r="HL2" s="119"/>
      <c r="HM2" s="119"/>
      <c r="HN2" s="119"/>
      <c r="HO2" s="119"/>
      <c r="HP2" s="119"/>
      <c r="HQ2" s="119"/>
      <c r="HR2" s="119"/>
      <c r="HS2" s="119"/>
      <c r="HT2" s="119"/>
      <c r="HU2" s="119"/>
      <c r="HV2" s="119"/>
      <c r="HW2" s="119"/>
      <c r="HX2" s="119"/>
      <c r="HY2" s="119"/>
      <c r="HZ2" s="119"/>
      <c r="IA2" s="119"/>
      <c r="IB2" s="119"/>
      <c r="IC2" s="119"/>
      <c r="ID2" s="119"/>
      <c r="IE2" s="119"/>
      <c r="IF2" s="119"/>
      <c r="IG2" s="119"/>
      <c r="IH2" s="119"/>
      <c r="II2" s="119"/>
      <c r="IJ2" s="119"/>
      <c r="IK2" s="119"/>
      <c r="IL2" s="119"/>
      <c r="IM2" s="119"/>
      <c r="IN2" s="119"/>
      <c r="IO2" s="119"/>
      <c r="IP2" s="119"/>
      <c r="IQ2" s="119"/>
      <c r="IR2" s="119"/>
      <c r="IS2" s="119"/>
      <c r="IT2" s="119"/>
      <c r="IU2" s="119"/>
      <c r="IV2" s="119"/>
    </row>
    <row r="3" spans="1:256" x14ac:dyDescent="0.25">
      <c r="A3" s="161" t="s">
        <v>75</v>
      </c>
      <c r="B3" s="162">
        <f>(B8+B13+B19+B26+B32)/5</f>
        <v>851668.6</v>
      </c>
      <c r="C3" s="163">
        <f>B3/B$6</f>
        <v>4.1643934508696898E-2</v>
      </c>
      <c r="D3" s="162">
        <f>(D8+D13+D19+D26+D32)/5</f>
        <v>82978.2</v>
      </c>
      <c r="E3" s="163">
        <f>D3/D$6</f>
        <v>3.750740570364502E-3</v>
      </c>
      <c r="F3" s="162">
        <f>(F8+F13+F19+F26+F32)/5</f>
        <v>407691.8</v>
      </c>
      <c r="G3" s="321">
        <f>F3/F$6</f>
        <v>2.3714401434316794E-2</v>
      </c>
      <c r="H3" s="162">
        <f>(H8+H13+H19+H26+H32)/5</f>
        <v>0</v>
      </c>
      <c r="I3" s="321">
        <f>H3/H$6</f>
        <v>0</v>
      </c>
      <c r="J3" s="164">
        <f>B3+D3+F3+H3</f>
        <v>1342338.5999999999</v>
      </c>
      <c r="K3" s="166">
        <f>J3/J$6</f>
        <v>1.9459624027216023E-2</v>
      </c>
      <c r="O3" s="141">
        <v>60000</v>
      </c>
      <c r="Q3" s="141">
        <v>65000</v>
      </c>
      <c r="S3" s="141">
        <v>60000</v>
      </c>
      <c r="U3" s="141">
        <v>30000</v>
      </c>
      <c r="W3" s="141">
        <v>215000</v>
      </c>
    </row>
    <row r="4" spans="1:256" x14ac:dyDescent="0.25">
      <c r="A4" s="161" t="s">
        <v>78</v>
      </c>
      <c r="B4" s="180">
        <f>(B9+B14+B20+B27+B33)/5</f>
        <v>595035.4</v>
      </c>
      <c r="C4" s="168">
        <f>B4/B$6</f>
        <v>2.9095372575619508E-2</v>
      </c>
      <c r="D4" s="180">
        <f>(D9+D14+D20+D27+D33)/5</f>
        <v>201315.6</v>
      </c>
      <c r="E4" s="168">
        <f>D4/D$6</f>
        <v>9.0997706429793834E-3</v>
      </c>
      <c r="F4" s="180">
        <f>(F9+F14+F20+F27+F33)/5</f>
        <v>2282805.7999999998</v>
      </c>
      <c r="G4" s="168">
        <f>F4/F$6</f>
        <v>0.13278504286273773</v>
      </c>
      <c r="H4" s="180">
        <f>(H9+H14+H20+H27+H33)/5</f>
        <v>0</v>
      </c>
      <c r="I4" s="424">
        <f>H4/H$6</f>
        <v>0</v>
      </c>
      <c r="J4" s="141">
        <f>B4+D4+F4+H4</f>
        <v>3079156.8</v>
      </c>
      <c r="K4" s="169">
        <f>J4/J$6</f>
        <v>4.4637942802840953E-2</v>
      </c>
    </row>
    <row r="5" spans="1:256" x14ac:dyDescent="0.25">
      <c r="A5" s="161" t="s">
        <v>79</v>
      </c>
      <c r="B5" s="170">
        <f>(B10+B15+B21+B28+B34)/5</f>
        <v>19004500</v>
      </c>
      <c r="C5" s="295">
        <f>B5/B$6</f>
        <v>0.92926069291568358</v>
      </c>
      <c r="D5" s="170">
        <f>(D10+D15+D21+D28+D34)/5</f>
        <v>21838857.199999999</v>
      </c>
      <c r="E5" s="295">
        <f>D5/D$6</f>
        <v>0.98714948878665609</v>
      </c>
      <c r="F5" s="170">
        <f>(F10+F15+F21+F28+F34)/5</f>
        <v>14501241.4</v>
      </c>
      <c r="G5" s="295">
        <f>F5/F$6</f>
        <v>0.84350055570294546</v>
      </c>
      <c r="H5" s="170">
        <f>(H10+H15+H21+H28+H34)/5</f>
        <v>9214611.8000000007</v>
      </c>
      <c r="I5" s="295">
        <f>H5/H$6</f>
        <v>1</v>
      </c>
      <c r="J5" s="171">
        <f>B5+D5+F5+H5</f>
        <v>64559210.400000006</v>
      </c>
      <c r="K5" s="169">
        <f>J5/J$6</f>
        <v>0.93590243316994293</v>
      </c>
    </row>
    <row r="6" spans="1:256" x14ac:dyDescent="0.25">
      <c r="A6" s="172" t="s">
        <v>80</v>
      </c>
      <c r="B6" s="180">
        <f>B3+B4+B5</f>
        <v>20451204</v>
      </c>
      <c r="C6" s="295">
        <f>B6/B$6</f>
        <v>1</v>
      </c>
      <c r="D6" s="170">
        <f>D3+D4+D5</f>
        <v>22123151</v>
      </c>
      <c r="E6" s="295">
        <f>D6/D$6</f>
        <v>1</v>
      </c>
      <c r="F6" s="171">
        <f>F3+F4+F5</f>
        <v>17191739</v>
      </c>
      <c r="G6" s="295">
        <f>F6/F$6</f>
        <v>1</v>
      </c>
      <c r="H6" s="171">
        <f>H3+H4+H5</f>
        <v>9214611.8000000007</v>
      </c>
      <c r="I6" s="295">
        <f>H6/H$6</f>
        <v>1</v>
      </c>
      <c r="J6" s="171">
        <f>J3+J4+J5</f>
        <v>68980705.800000012</v>
      </c>
      <c r="K6" s="166">
        <f>J6/J$6</f>
        <v>1</v>
      </c>
    </row>
    <row r="7" spans="1:256" x14ac:dyDescent="0.25">
      <c r="A7" s="154">
        <v>2021</v>
      </c>
      <c r="B7" s="329" t="s">
        <v>152</v>
      </c>
      <c r="C7" s="330"/>
      <c r="D7" s="330" t="s">
        <v>148</v>
      </c>
      <c r="E7" s="330"/>
      <c r="F7" s="330" t="s">
        <v>72</v>
      </c>
      <c r="G7" s="330"/>
      <c r="H7" s="331" t="s">
        <v>153</v>
      </c>
      <c r="I7" s="332"/>
      <c r="J7" s="330" t="s">
        <v>74</v>
      </c>
      <c r="K7" s="333"/>
    </row>
    <row r="8" spans="1:256" x14ac:dyDescent="0.25">
      <c r="A8" s="161" t="s">
        <v>75</v>
      </c>
      <c r="B8" s="162">
        <v>851483</v>
      </c>
      <c r="C8" s="168">
        <f>B8/$B$11</f>
        <v>4.0476001577621094E-2</v>
      </c>
      <c r="D8" s="164">
        <v>57283</v>
      </c>
      <c r="E8" s="168">
        <f>D8/$D$11</f>
        <v>2.5784081063281975E-3</v>
      </c>
      <c r="F8" s="164">
        <v>976565</v>
      </c>
      <c r="G8" s="168">
        <f>F8/$F$11</f>
        <v>5.5877408605177571E-2</v>
      </c>
      <c r="H8" s="164">
        <v>0</v>
      </c>
      <c r="I8" s="168">
        <f>H8/$B$16</f>
        <v>0</v>
      </c>
      <c r="J8" s="164">
        <v>1885331</v>
      </c>
      <c r="K8" s="166"/>
    </row>
    <row r="9" spans="1:256" x14ac:dyDescent="0.25">
      <c r="A9" s="161" t="s">
        <v>78</v>
      </c>
      <c r="B9" s="180">
        <v>145273</v>
      </c>
      <c r="C9" s="168">
        <f>B9/$B$11</f>
        <v>6.9056812375417349E-3</v>
      </c>
      <c r="D9" s="141">
        <v>244338</v>
      </c>
      <c r="E9" s="168">
        <f>D9/$D$11</f>
        <v>1.0998081104062621E-2</v>
      </c>
      <c r="F9" s="141">
        <v>1024106</v>
      </c>
      <c r="G9" s="168">
        <f>F9/$F$11</f>
        <v>5.8597624753102949E-2</v>
      </c>
      <c r="H9" s="141">
        <v>0</v>
      </c>
      <c r="I9" s="168">
        <f>H9/$B$16</f>
        <v>0</v>
      </c>
      <c r="J9" s="141">
        <v>1413717</v>
      </c>
      <c r="K9" s="169"/>
    </row>
    <row r="10" spans="1:256" x14ac:dyDescent="0.25">
      <c r="A10" s="161" t="s">
        <v>79</v>
      </c>
      <c r="B10" s="180">
        <v>20039981</v>
      </c>
      <c r="C10" s="168">
        <f>B10/$B$11</f>
        <v>0.95261831718483714</v>
      </c>
      <c r="D10" s="141">
        <v>21914800</v>
      </c>
      <c r="E10" s="168">
        <f>D10/$D$11</f>
        <v>0.98642351078960921</v>
      </c>
      <c r="F10" s="141">
        <v>15476249</v>
      </c>
      <c r="G10" s="168">
        <f>F10/$F$11</f>
        <v>0.88552496664171942</v>
      </c>
      <c r="H10" s="141">
        <v>9355853</v>
      </c>
      <c r="I10" s="168">
        <v>1</v>
      </c>
      <c r="J10" s="171">
        <v>66786883</v>
      </c>
      <c r="K10" s="294"/>
    </row>
    <row r="11" spans="1:256" x14ac:dyDescent="0.25">
      <c r="A11" s="172" t="s">
        <v>80</v>
      </c>
      <c r="B11" s="447">
        <f>SUM(B8:B10)</f>
        <v>21036737</v>
      </c>
      <c r="C11" s="173">
        <v>1</v>
      </c>
      <c r="D11" s="447">
        <f>SUM(D8:D10)</f>
        <v>22216421</v>
      </c>
      <c r="E11" s="173">
        <v>1</v>
      </c>
      <c r="F11" s="447">
        <f>SUM(F8:F10)</f>
        <v>17476920</v>
      </c>
      <c r="G11" s="173">
        <v>1</v>
      </c>
      <c r="H11" s="174">
        <f>H10</f>
        <v>9355853</v>
      </c>
      <c r="I11" s="173">
        <v>1</v>
      </c>
      <c r="J11" s="171"/>
      <c r="K11" s="166"/>
    </row>
    <row r="12" spans="1:256" x14ac:dyDescent="0.25">
      <c r="A12" s="154">
        <v>2020</v>
      </c>
      <c r="B12" s="329" t="s">
        <v>152</v>
      </c>
      <c r="C12" s="330"/>
      <c r="D12" s="330" t="s">
        <v>148</v>
      </c>
      <c r="E12" s="330"/>
      <c r="F12" s="330" t="s">
        <v>72</v>
      </c>
      <c r="G12" s="330"/>
      <c r="H12" s="331" t="s">
        <v>153</v>
      </c>
      <c r="I12" s="332"/>
      <c r="J12" s="330" t="s">
        <v>74</v>
      </c>
      <c r="K12" s="333"/>
    </row>
    <row r="13" spans="1:256" x14ac:dyDescent="0.25">
      <c r="A13" s="183" t="s">
        <v>75</v>
      </c>
      <c r="B13" s="162">
        <v>767225</v>
      </c>
      <c r="C13" s="168">
        <f>B13/$B$16</f>
        <v>3.6928348823288978E-2</v>
      </c>
      <c r="D13" s="164">
        <v>45598</v>
      </c>
      <c r="E13" s="168">
        <f>D13/$D$16</f>
        <v>2.0280987617113384E-3</v>
      </c>
      <c r="F13" s="164">
        <v>653241</v>
      </c>
      <c r="G13" s="163">
        <f>F13/F16</f>
        <v>3.6434774329687128E-2</v>
      </c>
      <c r="H13" s="164">
        <v>0</v>
      </c>
      <c r="I13" s="163">
        <v>0</v>
      </c>
      <c r="J13" s="164">
        <f>D13+B13+F13</f>
        <v>1466064</v>
      </c>
      <c r="K13" s="166">
        <f>J13/J16</f>
        <v>2.0638841682767004E-2</v>
      </c>
    </row>
    <row r="14" spans="1:256" x14ac:dyDescent="0.25">
      <c r="A14" s="183" t="s">
        <v>78</v>
      </c>
      <c r="B14" s="180">
        <v>703579</v>
      </c>
      <c r="C14" s="168">
        <f>B14/$B$16</f>
        <v>3.3864916728131689E-2</v>
      </c>
      <c r="D14" s="141">
        <v>223249</v>
      </c>
      <c r="E14" s="168">
        <f t="shared" ref="E14:E16" si="0">D14/$D$16</f>
        <v>9.9296245548772897E-3</v>
      </c>
      <c r="F14" s="141">
        <v>1874222</v>
      </c>
      <c r="G14" s="168">
        <f>F14/F16</f>
        <v>0.10453547100340436</v>
      </c>
      <c r="H14" s="141">
        <v>0</v>
      </c>
      <c r="I14" s="168">
        <v>0</v>
      </c>
      <c r="J14" s="141">
        <f>B14+D14+F14</f>
        <v>2801050</v>
      </c>
      <c r="K14" s="169">
        <f>J14/J16</f>
        <v>3.9432403698279557E-2</v>
      </c>
    </row>
    <row r="15" spans="1:256" x14ac:dyDescent="0.25">
      <c r="A15" s="328" t="s">
        <v>79</v>
      </c>
      <c r="B15" s="170">
        <v>19544088</v>
      </c>
      <c r="C15" s="168">
        <f>B15/$B$16</f>
        <v>0.94070305203435267</v>
      </c>
      <c r="D15" s="171">
        <v>22214279</v>
      </c>
      <c r="E15" s="168">
        <f t="shared" si="0"/>
        <v>0.98804227668341138</v>
      </c>
      <c r="F15" s="171">
        <v>15401590</v>
      </c>
      <c r="G15" s="295">
        <f>F15/F16</f>
        <v>0.85902975466690856</v>
      </c>
      <c r="H15" s="171">
        <v>9607148</v>
      </c>
      <c r="I15" s="295">
        <v>1</v>
      </c>
      <c r="J15" s="141">
        <f>B15+D15+F15+H15</f>
        <v>66767105</v>
      </c>
      <c r="K15" s="294">
        <f>J15/J16</f>
        <v>0.93992875461895342</v>
      </c>
    </row>
    <row r="16" spans="1:256" x14ac:dyDescent="0.25">
      <c r="A16" s="172" t="s">
        <v>80</v>
      </c>
      <c r="B16" s="162">
        <v>20776044</v>
      </c>
      <c r="C16" s="173">
        <v>1</v>
      </c>
      <c r="D16" s="164">
        <v>22483126</v>
      </c>
      <c r="E16" s="168">
        <f t="shared" si="0"/>
        <v>1</v>
      </c>
      <c r="F16" s="164">
        <v>17929053</v>
      </c>
      <c r="G16" s="173"/>
      <c r="H16" s="164">
        <f>H15</f>
        <v>9607148</v>
      </c>
      <c r="I16" s="173"/>
      <c r="J16" s="174">
        <f>SUM(J13:J15)</f>
        <v>71034219</v>
      </c>
      <c r="K16" s="166"/>
    </row>
    <row r="17" spans="1:11" x14ac:dyDescent="0.25">
      <c r="A17" s="172"/>
      <c r="B17" s="162"/>
      <c r="C17" s="173"/>
      <c r="D17" s="164"/>
      <c r="E17" s="173"/>
      <c r="F17" s="164"/>
      <c r="G17" s="173"/>
      <c r="H17" s="164"/>
      <c r="I17" s="173"/>
      <c r="J17" s="164"/>
      <c r="K17" s="166"/>
    </row>
    <row r="18" spans="1:11" x14ac:dyDescent="0.25">
      <c r="A18" s="154">
        <v>2019</v>
      </c>
      <c r="B18" s="329" t="s">
        <v>152</v>
      </c>
      <c r="C18" s="330"/>
      <c r="D18" s="330" t="s">
        <v>148</v>
      </c>
      <c r="E18" s="330"/>
      <c r="F18" s="330" t="s">
        <v>72</v>
      </c>
      <c r="G18" s="330"/>
      <c r="H18" s="331" t="s">
        <v>153</v>
      </c>
      <c r="I18" s="332"/>
      <c r="J18" s="330" t="s">
        <v>74</v>
      </c>
      <c r="K18" s="333"/>
    </row>
    <row r="19" spans="1:11" x14ac:dyDescent="0.25">
      <c r="A19" s="183" t="s">
        <v>75</v>
      </c>
      <c r="B19" s="162">
        <v>926930</v>
      </c>
      <c r="C19" s="163">
        <f>B19/$B$29</f>
        <v>5.0140097251006273E-2</v>
      </c>
      <c r="D19" s="164">
        <v>106220</v>
      </c>
      <c r="E19" s="334">
        <f>D19/$D$29</f>
        <v>4.5956168665974885E-3</v>
      </c>
      <c r="F19" s="141">
        <v>222421</v>
      </c>
      <c r="G19" s="334">
        <f>F19/$D$29</f>
        <v>9.6230625031583517E-3</v>
      </c>
      <c r="H19" s="279">
        <v>0</v>
      </c>
      <c r="I19" s="334">
        <v>0</v>
      </c>
      <c r="J19" s="164">
        <f>D19+B19+F19</f>
        <v>1255571</v>
      </c>
      <c r="K19" s="336">
        <f>J19/J22</f>
        <v>1.7904914352254015E-2</v>
      </c>
    </row>
    <row r="20" spans="1:11" x14ac:dyDescent="0.25">
      <c r="A20" s="183" t="s">
        <v>78</v>
      </c>
      <c r="B20" s="180">
        <v>981405</v>
      </c>
      <c r="C20" s="168">
        <f>B20/$B$29</f>
        <v>5.3086794194409301E-2</v>
      </c>
      <c r="D20" s="284">
        <v>181207</v>
      </c>
      <c r="E20" s="334">
        <f>D20/$D$29</f>
        <v>7.8399354692669093E-3</v>
      </c>
      <c r="F20" s="141">
        <v>2921639</v>
      </c>
      <c r="G20" s="334">
        <f>F20/$D$29</f>
        <v>0.12640494696393353</v>
      </c>
      <c r="H20" s="279">
        <v>0</v>
      </c>
      <c r="I20" s="334">
        <v>0</v>
      </c>
      <c r="J20" s="141">
        <f>B20+D20+F20</f>
        <v>4084251</v>
      </c>
      <c r="K20" s="336">
        <f>J20/J22</f>
        <v>5.8242954279851801E-2</v>
      </c>
    </row>
    <row r="21" spans="1:11" x14ac:dyDescent="0.25">
      <c r="A21" s="328" t="s">
        <v>79</v>
      </c>
      <c r="B21" s="170">
        <v>19183341</v>
      </c>
      <c r="C21" s="295">
        <f>B21/$B$29</f>
        <v>1.0376776923168047</v>
      </c>
      <c r="D21" s="171">
        <v>23431742</v>
      </c>
      <c r="E21" s="334">
        <f>D21/$D$29</f>
        <v>1.0137762073899528</v>
      </c>
      <c r="F21" s="141">
        <v>12988030</v>
      </c>
      <c r="G21" s="334">
        <f>F21/$D$29</f>
        <v>0.56192816542905466</v>
      </c>
      <c r="H21" s="279">
        <v>9181444</v>
      </c>
      <c r="I21" s="334">
        <v>1</v>
      </c>
      <c r="J21" s="141">
        <f>B21+D21+F21+H21</f>
        <v>64784557</v>
      </c>
      <c r="K21" s="336">
        <f>J21/J22</f>
        <v>0.92385213136789424</v>
      </c>
    </row>
    <row r="22" spans="1:11" x14ac:dyDescent="0.25">
      <c r="A22" s="172" t="s">
        <v>80</v>
      </c>
      <c r="B22" s="174">
        <f>SUM(B19:B21)</f>
        <v>21091676</v>
      </c>
      <c r="C22" s="173">
        <v>1</v>
      </c>
      <c r="D22" s="174">
        <f>SUM(D19:D21)</f>
        <v>23719169</v>
      </c>
      <c r="E22" s="173">
        <v>1</v>
      </c>
      <c r="F22" s="174">
        <f>SUM(F19:F21)</f>
        <v>16132090</v>
      </c>
      <c r="G22" s="173">
        <v>1</v>
      </c>
      <c r="H22" s="174">
        <f>SUM(H19:H21)</f>
        <v>9181444</v>
      </c>
      <c r="I22" s="335">
        <v>1</v>
      </c>
      <c r="J22" s="174">
        <f>SUM(J19:J21)</f>
        <v>70124379</v>
      </c>
      <c r="K22" s="337">
        <v>1</v>
      </c>
    </row>
    <row r="23" spans="1:11" ht="7.5" customHeight="1" x14ac:dyDescent="0.25">
      <c r="A23" s="326"/>
      <c r="B23" s="171"/>
      <c r="C23" s="171"/>
      <c r="D23" s="171"/>
      <c r="E23" s="171"/>
      <c r="F23" s="171"/>
      <c r="G23" s="171"/>
      <c r="H23" s="176"/>
      <c r="I23" s="171"/>
      <c r="J23" s="171"/>
      <c r="K23" s="327"/>
    </row>
    <row r="24" spans="1:11" ht="7.5" customHeight="1" x14ac:dyDescent="0.25">
      <c r="A24" s="325"/>
      <c r="B24" s="164"/>
      <c r="C24" s="163"/>
      <c r="D24" s="164"/>
      <c r="E24" s="163"/>
      <c r="F24" s="164"/>
      <c r="G24" s="163"/>
      <c r="H24" s="164"/>
      <c r="I24" s="163"/>
      <c r="J24" s="164"/>
      <c r="K24" s="166"/>
    </row>
    <row r="25" spans="1:11" ht="12.75" customHeight="1" x14ac:dyDescent="0.25">
      <c r="A25" s="154">
        <v>2018</v>
      </c>
      <c r="B25" s="329" t="s">
        <v>152</v>
      </c>
      <c r="C25" s="330"/>
      <c r="D25" s="330" t="s">
        <v>148</v>
      </c>
      <c r="E25" s="330"/>
      <c r="F25" s="330" t="s">
        <v>72</v>
      </c>
      <c r="G25" s="330"/>
      <c r="H25" s="331" t="s">
        <v>153</v>
      </c>
      <c r="I25" s="332"/>
      <c r="J25" s="330" t="s">
        <v>74</v>
      </c>
      <c r="K25" s="333"/>
    </row>
    <row r="26" spans="1:11" ht="12.75" customHeight="1" x14ac:dyDescent="0.25">
      <c r="A26" s="183" t="s">
        <v>75</v>
      </c>
      <c r="B26" s="141">
        <v>827598</v>
      </c>
      <c r="C26" s="163">
        <f>B26/$B$29</f>
        <v>4.4766966442706883E-2</v>
      </c>
      <c r="D26" s="141">
        <v>84676</v>
      </c>
      <c r="E26" s="334">
        <f>D26/$D$29</f>
        <v>3.6635139690831195E-3</v>
      </c>
      <c r="F26" s="141">
        <v>0</v>
      </c>
      <c r="G26" s="334">
        <f>F26/$D$29</f>
        <v>0</v>
      </c>
      <c r="H26" s="279">
        <v>0</v>
      </c>
      <c r="I26" s="334">
        <v>0</v>
      </c>
      <c r="J26" s="164">
        <f>D26+B26+F26</f>
        <v>912274</v>
      </c>
      <c r="K26" s="336">
        <f>J26/J29</f>
        <v>1.3400672837830594E-2</v>
      </c>
    </row>
    <row r="27" spans="1:11" ht="12.75" customHeight="1" x14ac:dyDescent="0.25">
      <c r="A27" s="183" t="s">
        <v>78</v>
      </c>
      <c r="B27" s="141">
        <v>554287</v>
      </c>
      <c r="C27" s="168">
        <f>B27/$B$29</f>
        <v>2.9982851008132777E-2</v>
      </c>
      <c r="D27" s="141">
        <v>216651</v>
      </c>
      <c r="E27" s="334">
        <f>D27/$D$29</f>
        <v>9.3734229878103224E-3</v>
      </c>
      <c r="F27" s="141">
        <v>2982113</v>
      </c>
      <c r="G27" s="334">
        <f>F27/$D$29</f>
        <v>0.12902135945113571</v>
      </c>
      <c r="H27" s="279">
        <v>0</v>
      </c>
      <c r="I27" s="334">
        <v>0</v>
      </c>
      <c r="J27" s="141">
        <f>B27+D27+F27</f>
        <v>3753051</v>
      </c>
      <c r="K27" s="336">
        <f>J27/J29</f>
        <v>5.51297182586514E-2</v>
      </c>
    </row>
    <row r="28" spans="1:11" ht="12.75" customHeight="1" x14ac:dyDescent="0.25">
      <c r="A28" s="328" t="s">
        <v>79</v>
      </c>
      <c r="B28" s="141">
        <v>17104916</v>
      </c>
      <c r="C28" s="295">
        <f>B28/$B$29</f>
        <v>0.92525018254916036</v>
      </c>
      <c r="D28" s="141">
        <v>22812001</v>
      </c>
      <c r="E28" s="334">
        <f>D28/$D$29</f>
        <v>0.98696306304310655</v>
      </c>
      <c r="F28" s="141">
        <v>14474306</v>
      </c>
      <c r="G28" s="334">
        <f>F28/$D$29</f>
        <v>0.62623201643657722</v>
      </c>
      <c r="H28" s="279">
        <v>9020183</v>
      </c>
      <c r="I28" s="334">
        <v>1</v>
      </c>
      <c r="J28" s="141">
        <f>B28+D28+F28+H28</f>
        <v>63411406</v>
      </c>
      <c r="K28" s="336">
        <f>J28/J29</f>
        <v>0.93146960890351804</v>
      </c>
    </row>
    <row r="29" spans="1:11" ht="12.75" customHeight="1" x14ac:dyDescent="0.25">
      <c r="A29" s="172" t="s">
        <v>80</v>
      </c>
      <c r="B29" s="174">
        <f>SUM(B26:B28)</f>
        <v>18486801</v>
      </c>
      <c r="C29" s="173">
        <v>1</v>
      </c>
      <c r="D29" s="174">
        <f>SUM(D26:D28)</f>
        <v>23113328</v>
      </c>
      <c r="E29" s="173">
        <v>1</v>
      </c>
      <c r="F29" s="174">
        <f>SUM(F26:F28)</f>
        <v>17456419</v>
      </c>
      <c r="G29" s="173">
        <v>1</v>
      </c>
      <c r="H29" s="174">
        <f>SUM(H26:H28)</f>
        <v>9020183</v>
      </c>
      <c r="I29" s="335">
        <v>1</v>
      </c>
      <c r="J29" s="174">
        <f>SUM(J26:J28)</f>
        <v>68076731</v>
      </c>
      <c r="K29" s="337">
        <v>1</v>
      </c>
    </row>
    <row r="30" spans="1:11" ht="6.75" customHeight="1" x14ac:dyDescent="0.25">
      <c r="A30" s="326"/>
      <c r="B30" s="171"/>
      <c r="C30" s="171"/>
      <c r="D30" s="171"/>
      <c r="E30" s="171"/>
      <c r="F30" s="171"/>
      <c r="G30" s="171"/>
      <c r="H30" s="176"/>
      <c r="I30" s="171"/>
      <c r="J30" s="171"/>
      <c r="K30" s="327"/>
    </row>
    <row r="31" spans="1:11" ht="12.75" customHeight="1" x14ac:dyDescent="0.25">
      <c r="A31" s="154">
        <v>2017</v>
      </c>
      <c r="B31" s="155" t="s">
        <v>152</v>
      </c>
      <c r="C31" s="156"/>
      <c r="D31" s="156" t="s">
        <v>148</v>
      </c>
      <c r="E31" s="156"/>
      <c r="F31" s="156" t="s">
        <v>72</v>
      </c>
      <c r="G31" s="156"/>
      <c r="H31" s="293" t="s">
        <v>153</v>
      </c>
      <c r="I31" s="158"/>
      <c r="J31" s="156" t="s">
        <v>74</v>
      </c>
      <c r="K31" s="159"/>
    </row>
    <row r="32" spans="1:11" x14ac:dyDescent="0.25">
      <c r="A32" s="161" t="s">
        <v>75</v>
      </c>
      <c r="B32" s="162">
        <v>885107</v>
      </c>
      <c r="C32" s="163">
        <f>B32/$B$35</f>
        <v>4.2912377119384865E-2</v>
      </c>
      <c r="D32" s="164">
        <v>121114</v>
      </c>
      <c r="E32" s="163">
        <f>D32/D$35</f>
        <v>6.346459553909614E-3</v>
      </c>
      <c r="F32" s="320">
        <v>186232</v>
      </c>
      <c r="G32" s="319">
        <f>F32/F$35</f>
        <v>1.0977933370678617E-2</v>
      </c>
      <c r="H32" s="178">
        <v>0</v>
      </c>
      <c r="I32" s="178" t="s">
        <v>76</v>
      </c>
      <c r="J32" s="164">
        <f>D32+B32+F32</f>
        <v>1192453</v>
      </c>
      <c r="K32" s="166">
        <f>J32/J$35</f>
        <v>1.8182551750382411E-2</v>
      </c>
    </row>
    <row r="33" spans="1:11" x14ac:dyDescent="0.25">
      <c r="A33" s="161" t="s">
        <v>78</v>
      </c>
      <c r="B33" s="180">
        <v>590633</v>
      </c>
      <c r="C33" s="168">
        <f t="shared" ref="C33:C34" si="1">B33/$B$35</f>
        <v>2.8635482529404514E-2</v>
      </c>
      <c r="D33" s="141">
        <v>141133</v>
      </c>
      <c r="E33" s="168">
        <f t="shared" ref="E33" si="2">D33/D$35</f>
        <v>7.395469361278841E-3</v>
      </c>
      <c r="F33" s="141">
        <v>2611949</v>
      </c>
      <c r="G33" s="168">
        <f>F33/F$35</f>
        <v>0.15396817995624082</v>
      </c>
      <c r="H33" s="167">
        <v>0</v>
      </c>
      <c r="I33" s="167" t="s">
        <v>76</v>
      </c>
      <c r="J33" s="141">
        <f>B33+D33+F33</f>
        <v>3343715</v>
      </c>
      <c r="K33" s="169">
        <f>J33/J$35</f>
        <v>5.0985045973325503E-2</v>
      </c>
    </row>
    <row r="34" spans="1:11" x14ac:dyDescent="0.25">
      <c r="A34" s="161" t="s">
        <v>79</v>
      </c>
      <c r="B34" s="170">
        <v>19150174</v>
      </c>
      <c r="C34" s="295">
        <f t="shared" si="1"/>
        <v>0.9284521403512106</v>
      </c>
      <c r="D34" s="141">
        <v>18821464</v>
      </c>
      <c r="E34" s="168">
        <f>D34/D$35</f>
        <v>0.98625807108481156</v>
      </c>
      <c r="F34" s="141">
        <v>14166032</v>
      </c>
      <c r="G34" s="168">
        <f>F34/F$35</f>
        <v>0.83505388667308056</v>
      </c>
      <c r="H34" s="141">
        <v>8908431</v>
      </c>
      <c r="I34" s="168">
        <f>H34/H$35</f>
        <v>1</v>
      </c>
      <c r="J34" s="141">
        <f>B34+D34+F34+H34</f>
        <v>61046101</v>
      </c>
      <c r="K34" s="294">
        <f>J34/J$35</f>
        <v>0.93083240227629205</v>
      </c>
    </row>
    <row r="35" spans="1:11" x14ac:dyDescent="0.25">
      <c r="A35" s="172" t="s">
        <v>80</v>
      </c>
      <c r="B35" s="180">
        <f>SUM(B32:B34)</f>
        <v>20625914</v>
      </c>
      <c r="C35" s="173">
        <v>1</v>
      </c>
      <c r="D35" s="174">
        <f>SUM(D32:D34)</f>
        <v>19083711</v>
      </c>
      <c r="E35" s="173">
        <v>1</v>
      </c>
      <c r="F35" s="174">
        <f>SUM(F32:F34)</f>
        <v>16964213</v>
      </c>
      <c r="G35" s="173">
        <v>1</v>
      </c>
      <c r="H35" s="174">
        <f>SUM(H32:H34)</f>
        <v>8908431</v>
      </c>
      <c r="I35" s="173">
        <v>1</v>
      </c>
      <c r="J35" s="174">
        <f>SUM(J32:J34)</f>
        <v>65582269</v>
      </c>
      <c r="K35" s="166">
        <v>1</v>
      </c>
    </row>
    <row r="36" spans="1:11" ht="6.75" customHeight="1" x14ac:dyDescent="0.25">
      <c r="A36" s="175"/>
      <c r="B36" s="164"/>
      <c r="C36" s="141"/>
      <c r="D36" s="141"/>
      <c r="E36" s="141"/>
      <c r="F36" s="141"/>
      <c r="G36" s="141"/>
      <c r="H36" s="279"/>
      <c r="I36" s="141"/>
      <c r="J36" s="141"/>
      <c r="K36" s="280"/>
    </row>
    <row r="37" spans="1:11" ht="13.5" customHeight="1" x14ac:dyDescent="0.25">
      <c r="A37" s="154">
        <v>2016</v>
      </c>
      <c r="B37" s="155" t="s">
        <v>152</v>
      </c>
      <c r="C37" s="156"/>
      <c r="D37" s="156" t="s">
        <v>148</v>
      </c>
      <c r="E37" s="156"/>
      <c r="F37" s="156" t="s">
        <v>72</v>
      </c>
      <c r="G37" s="156"/>
      <c r="H37" s="293" t="s">
        <v>153</v>
      </c>
      <c r="I37" s="158"/>
      <c r="J37" s="156" t="s">
        <v>74</v>
      </c>
      <c r="K37" s="159"/>
    </row>
    <row r="38" spans="1:11" x14ac:dyDescent="0.25">
      <c r="A38" s="161" t="s">
        <v>75</v>
      </c>
      <c r="B38" s="162">
        <v>1001940</v>
      </c>
      <c r="C38" s="163">
        <f>B38/$B$41</f>
        <v>5.0314729444461491E-2</v>
      </c>
      <c r="D38" s="164">
        <v>169564</v>
      </c>
      <c r="E38" s="163">
        <f>D38/D$41</f>
        <v>8.1131034486718358E-3</v>
      </c>
      <c r="F38" s="178">
        <v>0</v>
      </c>
      <c r="G38" s="178" t="s">
        <v>76</v>
      </c>
      <c r="H38" s="178">
        <v>0</v>
      </c>
      <c r="I38" s="178" t="s">
        <v>76</v>
      </c>
      <c r="J38" s="164">
        <f>D38+B38</f>
        <v>1171504</v>
      </c>
      <c r="K38" s="166">
        <f>J38/J$41</f>
        <v>1.7590195314165145E-2</v>
      </c>
    </row>
    <row r="39" spans="1:11" x14ac:dyDescent="0.25">
      <c r="A39" s="161" t="s">
        <v>78</v>
      </c>
      <c r="B39" s="180">
        <v>596515</v>
      </c>
      <c r="C39" s="168">
        <f t="shared" ref="C39:C40" si="3">B39/$B$41</f>
        <v>2.9955377402402287E-2</v>
      </c>
      <c r="D39" s="141">
        <v>180133</v>
      </c>
      <c r="E39" s="168">
        <f t="shared" ref="E39:E40" si="4">D39/D$41</f>
        <v>8.6187968172466087E-3</v>
      </c>
      <c r="F39" s="141">
        <v>3859391</v>
      </c>
      <c r="G39" s="168">
        <f>F39/F$41</f>
        <v>0.21366706160711069</v>
      </c>
      <c r="H39" s="167">
        <v>0</v>
      </c>
      <c r="I39" s="167" t="s">
        <v>76</v>
      </c>
      <c r="J39" s="141">
        <f>B39+D39+F39</f>
        <v>4636039</v>
      </c>
      <c r="K39" s="169">
        <f>J39/J$41</f>
        <v>6.9610373924533647E-2</v>
      </c>
    </row>
    <row r="40" spans="1:11" x14ac:dyDescent="0.25">
      <c r="A40" s="161" t="s">
        <v>79</v>
      </c>
      <c r="B40" s="170">
        <v>18314998</v>
      </c>
      <c r="C40" s="295">
        <f t="shared" si="3"/>
        <v>0.91972989315313625</v>
      </c>
      <c r="D40" s="141">
        <v>20550320</v>
      </c>
      <c r="E40" s="168">
        <f t="shared" si="4"/>
        <v>0.98326809973408158</v>
      </c>
      <c r="F40" s="141">
        <v>14203248</v>
      </c>
      <c r="G40" s="168">
        <f>F40/F$41</f>
        <v>0.78633293839288931</v>
      </c>
      <c r="H40" s="141">
        <v>7723720</v>
      </c>
      <c r="I40" s="168">
        <f>H40/H$41</f>
        <v>1</v>
      </c>
      <c r="J40" s="141">
        <f>B40+D40+F40+H40</f>
        <v>60792286</v>
      </c>
      <c r="K40" s="294">
        <f>J40/J$41</f>
        <v>0.91279943076130121</v>
      </c>
    </row>
    <row r="41" spans="1:11" x14ac:dyDescent="0.25">
      <c r="A41" s="172" t="s">
        <v>80</v>
      </c>
      <c r="B41" s="180">
        <f>SUM(B38:B40)</f>
        <v>19913453</v>
      </c>
      <c r="C41" s="173">
        <v>1</v>
      </c>
      <c r="D41" s="174">
        <f>SUM(D38:D40)</f>
        <v>20900017</v>
      </c>
      <c r="E41" s="173">
        <v>1</v>
      </c>
      <c r="F41" s="174">
        <f>SUM(F38:F40)</f>
        <v>18062639</v>
      </c>
      <c r="G41" s="173">
        <v>1</v>
      </c>
      <c r="H41" s="174">
        <f>SUM(H38:H40)</f>
        <v>7723720</v>
      </c>
      <c r="I41" s="173">
        <v>1</v>
      </c>
      <c r="J41" s="174">
        <f>SUM(J38:J40)</f>
        <v>66599829</v>
      </c>
      <c r="K41" s="166">
        <v>1</v>
      </c>
    </row>
    <row r="42" spans="1:11" ht="6.75" customHeight="1" x14ac:dyDescent="0.25">
      <c r="A42" s="175"/>
      <c r="B42" s="164"/>
      <c r="C42" s="141"/>
      <c r="D42" s="141"/>
      <c r="E42" s="141"/>
      <c r="F42" s="141"/>
      <c r="G42" s="141"/>
      <c r="H42" s="279"/>
      <c r="I42" s="141"/>
      <c r="J42" s="141"/>
      <c r="K42" s="280"/>
    </row>
    <row r="43" spans="1:11" ht="13.5" customHeight="1" x14ac:dyDescent="0.25">
      <c r="A43" s="154">
        <v>2015</v>
      </c>
      <c r="B43" s="155" t="s">
        <v>152</v>
      </c>
      <c r="C43" s="156"/>
      <c r="D43" s="156" t="s">
        <v>148</v>
      </c>
      <c r="E43" s="156"/>
      <c r="F43" s="156" t="s">
        <v>72</v>
      </c>
      <c r="G43" s="156"/>
      <c r="H43" s="293" t="s">
        <v>153</v>
      </c>
      <c r="I43" s="158"/>
      <c r="J43" s="156" t="s">
        <v>74</v>
      </c>
      <c r="K43" s="159"/>
    </row>
    <row r="44" spans="1:11" x14ac:dyDescent="0.25">
      <c r="A44" s="161" t="s">
        <v>75</v>
      </c>
      <c r="B44" s="162">
        <v>1239201</v>
      </c>
      <c r="C44" s="163">
        <f>B44/$B$47</f>
        <v>6.2171423514234873E-2</v>
      </c>
      <c r="D44" s="164">
        <v>244246</v>
      </c>
      <c r="E44" s="163">
        <f>D44/D$47</f>
        <v>1.0881527781719349E-2</v>
      </c>
      <c r="F44" s="178">
        <v>0</v>
      </c>
      <c r="G44" s="178">
        <v>0</v>
      </c>
      <c r="H44" s="178">
        <v>0</v>
      </c>
      <c r="I44" s="178">
        <v>0</v>
      </c>
      <c r="J44" s="164">
        <f>D44+B44</f>
        <v>1483447</v>
      </c>
      <c r="K44" s="166">
        <f>J44/J$47</f>
        <v>2.1757558748424135E-2</v>
      </c>
    </row>
    <row r="45" spans="1:11" x14ac:dyDescent="0.25">
      <c r="A45" s="161" t="s">
        <v>78</v>
      </c>
      <c r="B45" s="180">
        <v>807359</v>
      </c>
      <c r="C45" s="168">
        <f t="shared" ref="C45:C46" si="5">B45/$B$47</f>
        <v>4.0505663178958984E-2</v>
      </c>
      <c r="D45" s="141">
        <v>205851</v>
      </c>
      <c r="E45" s="168">
        <f>D45/D$47</f>
        <v>9.170972607103943E-3</v>
      </c>
      <c r="F45" s="141">
        <v>5561106</v>
      </c>
      <c r="G45" s="168">
        <f>F45/F$47</f>
        <v>0.25228030098131127</v>
      </c>
      <c r="H45" s="167">
        <v>0</v>
      </c>
      <c r="I45" s="167" t="s">
        <v>76</v>
      </c>
      <c r="J45" s="141">
        <f>B45+D45+F45</f>
        <v>6574316</v>
      </c>
      <c r="K45" s="169">
        <f t="shared" ref="K45:K46" si="6">J45/J$47</f>
        <v>9.6424790774934835E-2</v>
      </c>
    </row>
    <row r="46" spans="1:11" x14ac:dyDescent="0.25">
      <c r="A46" s="161" t="s">
        <v>79</v>
      </c>
      <c r="B46" s="170">
        <v>17885443</v>
      </c>
      <c r="C46" s="295">
        <f t="shared" si="5"/>
        <v>0.89732291330680614</v>
      </c>
      <c r="D46" s="141">
        <v>21995832</v>
      </c>
      <c r="E46" s="168">
        <f>D46/D$47</f>
        <v>0.97994749961117666</v>
      </c>
      <c r="F46" s="141">
        <v>16482256</v>
      </c>
      <c r="G46" s="168">
        <f>F46/F$47</f>
        <v>0.74771969901868873</v>
      </c>
      <c r="H46" s="141">
        <v>3759471</v>
      </c>
      <c r="I46" s="168">
        <f>H46/H$47</f>
        <v>1</v>
      </c>
      <c r="J46" s="141">
        <f>B46+D46+F46+H46</f>
        <v>60123002</v>
      </c>
      <c r="K46" s="294">
        <f t="shared" si="6"/>
        <v>0.88181765047664107</v>
      </c>
    </row>
    <row r="47" spans="1:11" x14ac:dyDescent="0.25">
      <c r="A47" s="172" t="s">
        <v>80</v>
      </c>
      <c r="B47" s="180">
        <f>SUM(B44:B46)</f>
        <v>19932003</v>
      </c>
      <c r="C47" s="173">
        <v>1</v>
      </c>
      <c r="D47" s="174">
        <f>SUM(D44:D46)</f>
        <v>22445929</v>
      </c>
      <c r="E47" s="173">
        <v>1</v>
      </c>
      <c r="F47" s="174">
        <f>SUM(F44:F46)</f>
        <v>22043362</v>
      </c>
      <c r="G47" s="173">
        <v>1</v>
      </c>
      <c r="H47" s="174">
        <f>SUM(H46)</f>
        <v>3759471</v>
      </c>
      <c r="I47" s="173">
        <v>1</v>
      </c>
      <c r="J47" s="174">
        <f>SUM(J44:J46)</f>
        <v>68180765</v>
      </c>
      <c r="K47" s="166">
        <v>1</v>
      </c>
    </row>
    <row r="48" spans="1:11" ht="6.75" customHeight="1" x14ac:dyDescent="0.25">
      <c r="A48" s="175"/>
      <c r="B48" s="164"/>
      <c r="C48" s="141"/>
      <c r="D48" s="141"/>
      <c r="E48" s="141"/>
      <c r="F48" s="141"/>
      <c r="G48" s="141"/>
      <c r="H48" s="279"/>
      <c r="I48" s="141"/>
      <c r="J48" s="141"/>
      <c r="K48" s="280"/>
    </row>
    <row r="49" spans="1:11" ht="12.75" customHeight="1" x14ac:dyDescent="0.25">
      <c r="A49" s="154">
        <v>2014</v>
      </c>
      <c r="B49" s="155" t="s">
        <v>152</v>
      </c>
      <c r="C49" s="156"/>
      <c r="D49" s="156" t="s">
        <v>148</v>
      </c>
      <c r="E49" s="156"/>
      <c r="F49" s="156" t="s">
        <v>72</v>
      </c>
      <c r="G49" s="156"/>
      <c r="H49" s="157" t="s">
        <v>153</v>
      </c>
      <c r="I49" s="158"/>
      <c r="J49" s="156" t="s">
        <v>74</v>
      </c>
      <c r="K49" s="159"/>
    </row>
    <row r="50" spans="1:11" x14ac:dyDescent="0.25">
      <c r="A50" s="161" t="s">
        <v>75</v>
      </c>
      <c r="B50" s="162">
        <v>1263769</v>
      </c>
      <c r="C50" s="163">
        <f>B50/$B$53</f>
        <v>6.0591265975237424E-2</v>
      </c>
      <c r="D50" s="164">
        <v>216151</v>
      </c>
      <c r="E50" s="163">
        <f>D50/D$53</f>
        <v>1.0738216023689046E-2</v>
      </c>
      <c r="F50" s="178" t="s">
        <v>76</v>
      </c>
      <c r="G50" s="178" t="s">
        <v>76</v>
      </c>
      <c r="H50" s="178" t="s">
        <v>76</v>
      </c>
      <c r="I50" s="178" t="s">
        <v>76</v>
      </c>
      <c r="J50" s="164">
        <f>D50+B50</f>
        <v>1479920</v>
      </c>
      <c r="K50" s="166">
        <f>J50/J$53</f>
        <v>2.3379945248159464E-2</v>
      </c>
    </row>
    <row r="51" spans="1:11" x14ac:dyDescent="0.25">
      <c r="A51" s="161" t="s">
        <v>78</v>
      </c>
      <c r="B51" s="180">
        <v>1291915</v>
      </c>
      <c r="C51" s="168">
        <f t="shared" ref="C51:C52" si="7">B51/$B$53</f>
        <v>6.1940722855520949E-2</v>
      </c>
      <c r="D51" s="141">
        <v>61470</v>
      </c>
      <c r="E51" s="168">
        <f t="shared" ref="E51:E52" si="8">D51/D$53</f>
        <v>3.0537824899082846E-3</v>
      </c>
      <c r="F51" s="141">
        <v>4763049</v>
      </c>
      <c r="G51" s="168">
        <f>F51/F$53</f>
        <v>0.25595973514807974</v>
      </c>
      <c r="H51" s="167" t="s">
        <v>76</v>
      </c>
      <c r="I51" s="167" t="s">
        <v>76</v>
      </c>
      <c r="J51" s="141">
        <f>B51+D51+F51</f>
        <v>6116434</v>
      </c>
      <c r="K51" s="169">
        <f t="shared" ref="K51:K52" si="9">J51/J$53</f>
        <v>9.6628123164752819E-2</v>
      </c>
    </row>
    <row r="52" spans="1:11" x14ac:dyDescent="0.25">
      <c r="A52" s="161" t="s">
        <v>79</v>
      </c>
      <c r="B52" s="170">
        <v>18301596</v>
      </c>
      <c r="C52" s="168">
        <f t="shared" si="7"/>
        <v>0.87746801116924167</v>
      </c>
      <c r="D52" s="141">
        <v>19851514</v>
      </c>
      <c r="E52" s="168">
        <f t="shared" si="8"/>
        <v>0.98620800148640264</v>
      </c>
      <c r="F52" s="141">
        <v>13845538</v>
      </c>
      <c r="G52" s="168">
        <f>F52/F$53</f>
        <v>0.74404026485192021</v>
      </c>
      <c r="H52" s="141">
        <v>3703692</v>
      </c>
      <c r="I52" s="168">
        <f>H52/H$53</f>
        <v>1</v>
      </c>
      <c r="J52" s="141">
        <f>B52+D52+F52+H52</f>
        <v>55702340</v>
      </c>
      <c r="K52" s="169">
        <f t="shared" si="9"/>
        <v>0.87999193158708777</v>
      </c>
    </row>
    <row r="53" spans="1:11" x14ac:dyDescent="0.25">
      <c r="A53" s="172" t="s">
        <v>80</v>
      </c>
      <c r="B53" s="180">
        <f>SUM(B50:B52)</f>
        <v>20857280</v>
      </c>
      <c r="C53" s="173">
        <v>1</v>
      </c>
      <c r="D53" s="174">
        <f>SUM(D50:D52)</f>
        <v>20129135</v>
      </c>
      <c r="E53" s="173">
        <v>1</v>
      </c>
      <c r="F53" s="174">
        <f>SUM(F51:F52)</f>
        <v>18608587</v>
      </c>
      <c r="G53" s="173">
        <v>1</v>
      </c>
      <c r="H53" s="174">
        <f>SUM(H52)</f>
        <v>3703692</v>
      </c>
      <c r="I53" s="173">
        <v>1</v>
      </c>
      <c r="J53" s="174">
        <f>SUM(J50:J52)</f>
        <v>63298694</v>
      </c>
      <c r="K53" s="166">
        <v>1</v>
      </c>
    </row>
    <row r="54" spans="1:11" ht="6.75" customHeight="1" x14ac:dyDescent="0.25">
      <c r="A54" s="175"/>
      <c r="B54" s="174"/>
      <c r="C54" s="171"/>
      <c r="D54" s="171"/>
      <c r="E54" s="171"/>
      <c r="F54" s="171"/>
      <c r="G54" s="171"/>
      <c r="H54" s="176"/>
      <c r="I54" s="171"/>
      <c r="J54" s="171"/>
      <c r="K54" s="177"/>
    </row>
    <row r="55" spans="1:11" ht="13.5" customHeight="1" x14ac:dyDescent="0.25">
      <c r="A55" s="154">
        <v>2013</v>
      </c>
      <c r="B55" s="155" t="s">
        <v>152</v>
      </c>
      <c r="C55" s="156"/>
      <c r="D55" s="156" t="s">
        <v>148</v>
      </c>
      <c r="E55" s="156"/>
      <c r="F55" s="156" t="s">
        <v>72</v>
      </c>
      <c r="G55" s="156"/>
      <c r="H55" s="293" t="s">
        <v>153</v>
      </c>
      <c r="I55" s="158"/>
      <c r="J55" s="156" t="s">
        <v>74</v>
      </c>
      <c r="K55" s="159"/>
    </row>
    <row r="56" spans="1:11" x14ac:dyDescent="0.25">
      <c r="A56" s="161" t="s">
        <v>75</v>
      </c>
      <c r="B56" s="162">
        <v>1282514</v>
      </c>
      <c r="C56" s="163">
        <f>B56/$B$59</f>
        <v>7.2472650561206262E-2</v>
      </c>
      <c r="D56" s="164">
        <v>151588</v>
      </c>
      <c r="E56" s="163">
        <f t="shared" ref="E56:E57" si="10">D56/D$59</f>
        <v>6.9996103734310698E-3</v>
      </c>
      <c r="F56" s="178" t="s">
        <v>76</v>
      </c>
      <c r="G56" s="178" t="s">
        <v>76</v>
      </c>
      <c r="H56" s="178" t="s">
        <v>76</v>
      </c>
      <c r="I56" s="178" t="s">
        <v>76</v>
      </c>
      <c r="J56" s="164">
        <f>D56+B56</f>
        <v>1434102</v>
      </c>
      <c r="K56" s="166">
        <f>J56/J$59</f>
        <v>2.2526611083196577E-2</v>
      </c>
    </row>
    <row r="57" spans="1:11" x14ac:dyDescent="0.25">
      <c r="A57" s="161" t="s">
        <v>78</v>
      </c>
      <c r="B57" s="180">
        <v>1026891</v>
      </c>
      <c r="C57" s="168">
        <f>B57/$B$59</f>
        <v>5.8027836427085908E-2</v>
      </c>
      <c r="D57" s="141">
        <v>142121</v>
      </c>
      <c r="E57" s="168">
        <f t="shared" si="10"/>
        <v>6.5624694954903888E-3</v>
      </c>
      <c r="F57" s="141">
        <v>5957461</v>
      </c>
      <c r="G57" s="168">
        <f>F57/F$59</f>
        <v>0.28464143592283964</v>
      </c>
      <c r="H57" s="167" t="s">
        <v>76</v>
      </c>
      <c r="I57" s="167" t="s">
        <v>76</v>
      </c>
      <c r="J57" s="141">
        <f>B57+D57+F57</f>
        <v>7126473</v>
      </c>
      <c r="K57" s="169">
        <f t="shared" ref="K57" si="11">J57/J$59</f>
        <v>0.11194133030000736</v>
      </c>
    </row>
    <row r="58" spans="1:11" x14ac:dyDescent="0.25">
      <c r="A58" s="161" t="s">
        <v>79</v>
      </c>
      <c r="B58" s="170">
        <v>15387119</v>
      </c>
      <c r="C58" s="168">
        <f>B58/$B$59</f>
        <v>0.8694995130117078</v>
      </c>
      <c r="D58" s="141">
        <v>21362925</v>
      </c>
      <c r="E58" s="168">
        <f>D58/D$59</f>
        <v>0.98643792013107856</v>
      </c>
      <c r="F58" s="141">
        <v>14972243</v>
      </c>
      <c r="G58" s="168">
        <f>F58/F$59</f>
        <v>0.71535856407716036</v>
      </c>
      <c r="H58" s="141">
        <v>3379710</v>
      </c>
      <c r="I58" s="168">
        <v>1</v>
      </c>
      <c r="J58" s="141">
        <f>B58+D58+F58+H58</f>
        <v>55101997</v>
      </c>
      <c r="K58" s="169">
        <f>J58/J$59</f>
        <v>0.86553205861679605</v>
      </c>
    </row>
    <row r="59" spans="1:11" x14ac:dyDescent="0.25">
      <c r="A59" s="172" t="s">
        <v>80</v>
      </c>
      <c r="B59" s="180">
        <f>SUM(B56:B58)</f>
        <v>17696524</v>
      </c>
      <c r="C59" s="173">
        <v>1</v>
      </c>
      <c r="D59" s="174">
        <f>SUM(D56:D58)</f>
        <v>21656634</v>
      </c>
      <c r="E59" s="173">
        <v>1</v>
      </c>
      <c r="F59" s="174">
        <f>SUM(F57:F58)</f>
        <v>20929704</v>
      </c>
      <c r="G59" s="173">
        <v>1</v>
      </c>
      <c r="H59" s="174">
        <f>SUM(H58)</f>
        <v>3379710</v>
      </c>
      <c r="I59" s="173">
        <v>1</v>
      </c>
      <c r="J59" s="174">
        <f>SUM(J56:J58)</f>
        <v>63662572</v>
      </c>
      <c r="K59" s="166">
        <v>1</v>
      </c>
    </row>
    <row r="60" spans="1:11" ht="6.75" customHeight="1" x14ac:dyDescent="0.25">
      <c r="A60" s="175"/>
      <c r="B60" s="164"/>
      <c r="C60" s="141"/>
      <c r="D60" s="141"/>
      <c r="E60" s="141"/>
      <c r="F60" s="141"/>
      <c r="G60" s="141"/>
      <c r="H60" s="279"/>
      <c r="I60" s="141"/>
      <c r="J60" s="141"/>
      <c r="K60" s="280"/>
    </row>
    <row r="61" spans="1:11" ht="12.75" customHeight="1" x14ac:dyDescent="0.25">
      <c r="A61" s="154">
        <v>2012</v>
      </c>
      <c r="B61" s="155" t="s">
        <v>152</v>
      </c>
      <c r="C61" s="156"/>
      <c r="D61" s="156" t="s">
        <v>148</v>
      </c>
      <c r="E61" s="156"/>
      <c r="F61" s="156" t="s">
        <v>72</v>
      </c>
      <c r="G61" s="156"/>
      <c r="H61" s="157" t="s">
        <v>153</v>
      </c>
      <c r="I61" s="158"/>
      <c r="J61" s="156" t="s">
        <v>74</v>
      </c>
      <c r="K61" s="159"/>
    </row>
    <row r="62" spans="1:11" x14ac:dyDescent="0.25">
      <c r="A62" s="161" t="s">
        <v>75</v>
      </c>
      <c r="B62" s="162">
        <v>1467560</v>
      </c>
      <c r="C62" s="163">
        <f>B62/$B$65</f>
        <v>7.1663892846180077E-2</v>
      </c>
      <c r="D62" s="164">
        <v>192053</v>
      </c>
      <c r="E62" s="163">
        <f>D62/D$65</f>
        <v>9.8319336421141962E-3</v>
      </c>
      <c r="F62" s="178" t="s">
        <v>76</v>
      </c>
      <c r="G62" s="178" t="s">
        <v>76</v>
      </c>
      <c r="H62" s="178" t="s">
        <v>76</v>
      </c>
      <c r="I62" s="178" t="s">
        <v>76</v>
      </c>
      <c r="J62" s="164">
        <f>D62+B62</f>
        <v>1659613</v>
      </c>
      <c r="K62" s="166">
        <f>J62/J$65</f>
        <v>2.7092596073974681E-2</v>
      </c>
    </row>
    <row r="63" spans="1:11" x14ac:dyDescent="0.25">
      <c r="A63" s="161" t="s">
        <v>78</v>
      </c>
      <c r="B63" s="180">
        <v>1737442</v>
      </c>
      <c r="C63" s="168">
        <f t="shared" ref="C63:C64" si="12">B63/$B$65</f>
        <v>8.4842771208300027E-2</v>
      </c>
      <c r="D63" s="141">
        <v>103164</v>
      </c>
      <c r="E63" s="168">
        <f t="shared" ref="E63:G64" si="13">D63/D$65</f>
        <v>5.2813629688422932E-3</v>
      </c>
      <c r="F63" s="141">
        <v>5565743</v>
      </c>
      <c r="G63" s="168">
        <f t="shared" si="13"/>
        <v>0.31676540384160951</v>
      </c>
      <c r="H63" s="167" t="s">
        <v>76</v>
      </c>
      <c r="I63" s="167" t="s">
        <v>76</v>
      </c>
      <c r="J63" s="141">
        <f>B63+D63+F63</f>
        <v>7406349</v>
      </c>
      <c r="K63" s="169">
        <f t="shared" ref="K63" si="14">J63/J$65</f>
        <v>0.1209060316109155</v>
      </c>
    </row>
    <row r="64" spans="1:11" x14ac:dyDescent="0.25">
      <c r="A64" s="161" t="s">
        <v>79</v>
      </c>
      <c r="B64" s="170">
        <v>17273372</v>
      </c>
      <c r="C64" s="168">
        <f t="shared" si="12"/>
        <v>0.8434933359455199</v>
      </c>
      <c r="D64" s="141">
        <v>19238377</v>
      </c>
      <c r="E64" s="168">
        <f t="shared" si="13"/>
        <v>0.98488670338904349</v>
      </c>
      <c r="F64" s="141">
        <v>12004809</v>
      </c>
      <c r="G64" s="168">
        <f t="shared" si="13"/>
        <v>0.68323459615839044</v>
      </c>
      <c r="H64" s="141">
        <v>3674548</v>
      </c>
      <c r="I64" s="168">
        <v>1</v>
      </c>
      <c r="J64" s="141">
        <f>B64+D64+F64+H64</f>
        <v>52191106</v>
      </c>
      <c r="K64" s="169">
        <f t="shared" ref="K64" si="15">J64/J$65</f>
        <v>0.85200137231510986</v>
      </c>
    </row>
    <row r="65" spans="1:256" x14ac:dyDescent="0.25">
      <c r="A65" s="172" t="s">
        <v>80</v>
      </c>
      <c r="B65" s="180">
        <f>SUM(B62:B64)</f>
        <v>20478374</v>
      </c>
      <c r="C65" s="173">
        <v>1</v>
      </c>
      <c r="D65" s="174">
        <f>SUM(D62:D64)</f>
        <v>19533594</v>
      </c>
      <c r="E65" s="173">
        <v>1</v>
      </c>
      <c r="F65" s="174">
        <f>SUM(F63:F64)</f>
        <v>17570552</v>
      </c>
      <c r="G65" s="173">
        <v>1</v>
      </c>
      <c r="H65" s="174">
        <f>SUM(H64)</f>
        <v>3674548</v>
      </c>
      <c r="I65" s="173">
        <v>1</v>
      </c>
      <c r="J65" s="174">
        <f>SUM(J62:J64)</f>
        <v>61257068</v>
      </c>
      <c r="K65" s="166">
        <v>1</v>
      </c>
    </row>
    <row r="66" spans="1:256" ht="6.75" customHeight="1" x14ac:dyDescent="0.25">
      <c r="A66" s="175"/>
      <c r="B66" s="164"/>
      <c r="C66" s="141"/>
      <c r="D66" s="141"/>
      <c r="E66" s="141"/>
      <c r="F66" s="141"/>
      <c r="G66" s="141"/>
      <c r="H66" s="279"/>
      <c r="I66" s="141"/>
      <c r="J66" s="141"/>
      <c r="K66" s="280"/>
    </row>
    <row r="67" spans="1:256" s="160" customFormat="1" ht="26.25" customHeight="1" x14ac:dyDescent="0.25">
      <c r="A67" s="154">
        <v>2011</v>
      </c>
      <c r="B67" s="155" t="s">
        <v>70</v>
      </c>
      <c r="C67" s="156"/>
      <c r="D67" s="156" t="s">
        <v>71</v>
      </c>
      <c r="E67" s="156"/>
      <c r="F67" s="156" t="s">
        <v>72</v>
      </c>
      <c r="G67" s="156"/>
      <c r="H67" s="157" t="s">
        <v>73</v>
      </c>
      <c r="I67" s="158"/>
      <c r="J67" s="156" t="s">
        <v>74</v>
      </c>
      <c r="K67" s="15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c r="BM67" s="119"/>
      <c r="BN67" s="119"/>
      <c r="BO67" s="119"/>
      <c r="BP67" s="119"/>
      <c r="BQ67" s="119"/>
      <c r="BR67" s="119"/>
      <c r="BS67" s="119"/>
      <c r="BT67" s="119"/>
      <c r="BU67" s="119"/>
      <c r="BV67" s="119"/>
      <c r="BW67" s="119"/>
      <c r="BX67" s="119"/>
      <c r="BY67" s="119"/>
      <c r="BZ67" s="119"/>
      <c r="CA67" s="119"/>
      <c r="CB67" s="119"/>
      <c r="CC67" s="119"/>
      <c r="CD67" s="119"/>
      <c r="CE67" s="119"/>
      <c r="CF67" s="119"/>
      <c r="CG67" s="119"/>
      <c r="CH67" s="119"/>
      <c r="CI67" s="119"/>
      <c r="CJ67" s="119"/>
      <c r="CK67" s="119"/>
      <c r="CL67" s="119"/>
      <c r="CM67" s="119"/>
      <c r="CN67" s="119"/>
      <c r="CO67" s="119"/>
      <c r="CP67" s="119"/>
      <c r="CQ67" s="119"/>
      <c r="CR67" s="119"/>
      <c r="CS67" s="119"/>
      <c r="CT67" s="119"/>
      <c r="CU67" s="119"/>
      <c r="CV67" s="119"/>
      <c r="CW67" s="119"/>
      <c r="CX67" s="119"/>
      <c r="CY67" s="119"/>
      <c r="CZ67" s="119"/>
      <c r="DA67" s="119"/>
      <c r="DB67" s="119"/>
      <c r="DC67" s="119"/>
      <c r="DD67" s="119"/>
      <c r="DE67" s="119"/>
      <c r="DF67" s="119"/>
      <c r="DG67" s="119"/>
      <c r="DH67" s="119"/>
      <c r="DI67" s="119"/>
      <c r="DJ67" s="119"/>
      <c r="DK67" s="119"/>
      <c r="DL67" s="119"/>
      <c r="DM67" s="119"/>
      <c r="DN67" s="119"/>
      <c r="DO67" s="119"/>
      <c r="DP67" s="119"/>
      <c r="DQ67" s="119"/>
      <c r="DR67" s="119"/>
      <c r="DS67" s="119"/>
      <c r="DT67" s="119"/>
      <c r="DU67" s="119"/>
      <c r="DV67" s="119"/>
      <c r="DW67" s="119"/>
      <c r="DX67" s="119"/>
      <c r="DY67" s="119"/>
      <c r="DZ67" s="119"/>
      <c r="EA67" s="119"/>
      <c r="EB67" s="119"/>
      <c r="EC67" s="119"/>
      <c r="ED67" s="119"/>
      <c r="EE67" s="119"/>
      <c r="EF67" s="119"/>
      <c r="EG67" s="119"/>
      <c r="EH67" s="119"/>
      <c r="EI67" s="119"/>
      <c r="EJ67" s="119"/>
      <c r="EK67" s="119"/>
      <c r="EL67" s="119"/>
      <c r="EM67" s="119"/>
      <c r="EN67" s="119"/>
      <c r="EO67" s="119"/>
      <c r="EP67" s="119"/>
      <c r="EQ67" s="119"/>
      <c r="ER67" s="119"/>
      <c r="ES67" s="119"/>
      <c r="ET67" s="119"/>
      <c r="EU67" s="119"/>
      <c r="EV67" s="119"/>
      <c r="EW67" s="119"/>
      <c r="EX67" s="119"/>
      <c r="EY67" s="119"/>
      <c r="EZ67" s="119"/>
      <c r="FA67" s="119"/>
      <c r="FB67" s="119"/>
      <c r="FC67" s="119"/>
      <c r="FD67" s="119"/>
      <c r="FE67" s="119"/>
      <c r="FF67" s="119"/>
      <c r="FG67" s="119"/>
      <c r="FH67" s="119"/>
      <c r="FI67" s="119"/>
      <c r="FJ67" s="119"/>
      <c r="FK67" s="119"/>
      <c r="FL67" s="119"/>
      <c r="FM67" s="119"/>
      <c r="FN67" s="119"/>
      <c r="FO67" s="119"/>
      <c r="FP67" s="119"/>
      <c r="FQ67" s="119"/>
      <c r="FR67" s="119"/>
      <c r="FS67" s="119"/>
      <c r="FT67" s="119"/>
      <c r="FU67" s="119"/>
      <c r="FV67" s="119"/>
      <c r="FW67" s="119"/>
      <c r="FX67" s="119"/>
      <c r="FY67" s="119"/>
      <c r="FZ67" s="119"/>
      <c r="GA67" s="119"/>
      <c r="GB67" s="119"/>
      <c r="GC67" s="119"/>
      <c r="GD67" s="119"/>
      <c r="GE67" s="119"/>
      <c r="GF67" s="119"/>
      <c r="GG67" s="119"/>
      <c r="GH67" s="119"/>
      <c r="GI67" s="119"/>
      <c r="GJ67" s="119"/>
      <c r="GK67" s="119"/>
      <c r="GL67" s="119"/>
      <c r="GM67" s="119"/>
      <c r="GN67" s="119"/>
      <c r="GO67" s="119"/>
      <c r="GP67" s="119"/>
      <c r="GQ67" s="119"/>
      <c r="GR67" s="119"/>
      <c r="GS67" s="119"/>
      <c r="GT67" s="119"/>
      <c r="GU67" s="119"/>
      <c r="GV67" s="119"/>
      <c r="GW67" s="119"/>
      <c r="GX67" s="119"/>
      <c r="GY67" s="119"/>
      <c r="GZ67" s="119"/>
      <c r="HA67" s="119"/>
      <c r="HB67" s="119"/>
      <c r="HC67" s="119"/>
      <c r="HD67" s="119"/>
      <c r="HE67" s="119"/>
      <c r="HF67" s="119"/>
      <c r="HG67" s="119"/>
      <c r="HH67" s="119"/>
      <c r="HI67" s="119"/>
      <c r="HJ67" s="119"/>
      <c r="HK67" s="119"/>
      <c r="HL67" s="119"/>
      <c r="HM67" s="119"/>
      <c r="HN67" s="119"/>
      <c r="HO67" s="119"/>
      <c r="HP67" s="119"/>
      <c r="HQ67" s="119"/>
      <c r="HR67" s="119"/>
      <c r="HS67" s="119"/>
      <c r="HT67" s="119"/>
      <c r="HU67" s="119"/>
      <c r="HV67" s="119"/>
      <c r="HW67" s="119"/>
      <c r="HX67" s="119"/>
      <c r="HY67" s="119"/>
      <c r="HZ67" s="119"/>
      <c r="IA67" s="119"/>
      <c r="IB67" s="119"/>
      <c r="IC67" s="119"/>
      <c r="ID67" s="119"/>
      <c r="IE67" s="119"/>
      <c r="IF67" s="119"/>
      <c r="IG67" s="119"/>
      <c r="IH67" s="119"/>
      <c r="II67" s="119"/>
      <c r="IJ67" s="119"/>
      <c r="IK67" s="119"/>
      <c r="IL67" s="119"/>
      <c r="IM67" s="119"/>
      <c r="IN67" s="119"/>
      <c r="IO67" s="119"/>
      <c r="IP67" s="119"/>
      <c r="IQ67" s="119"/>
      <c r="IR67" s="119"/>
      <c r="IS67" s="119"/>
      <c r="IT67" s="119"/>
      <c r="IU67" s="119"/>
      <c r="IV67" s="119"/>
    </row>
    <row r="68" spans="1:256" x14ac:dyDescent="0.25">
      <c r="A68" s="161" t="s">
        <v>75</v>
      </c>
      <c r="B68" s="162">
        <v>1524393</v>
      </c>
      <c r="C68" s="163">
        <v>8.0070660423675749E-2</v>
      </c>
      <c r="D68" s="164">
        <v>128801</v>
      </c>
      <c r="E68" s="163">
        <v>6.1165546019355324E-3</v>
      </c>
      <c r="F68" s="178" t="s">
        <v>76</v>
      </c>
      <c r="G68" s="178" t="s">
        <v>76</v>
      </c>
      <c r="H68" s="178" t="s">
        <v>76</v>
      </c>
      <c r="I68" s="178" t="s">
        <v>76</v>
      </c>
      <c r="J68" s="164">
        <v>1653194</v>
      </c>
      <c r="K68" s="166">
        <v>2.6907697489780384E-2</v>
      </c>
      <c r="L68" s="179"/>
      <c r="M68" s="141"/>
      <c r="N68" s="168"/>
      <c r="O68" s="141"/>
      <c r="P68" s="168"/>
      <c r="Q68" s="141"/>
      <c r="R68" s="168"/>
      <c r="S68" s="141"/>
      <c r="T68" s="168"/>
      <c r="U68" s="141"/>
      <c r="V68" s="168"/>
      <c r="W68" s="179"/>
      <c r="X68" s="141"/>
      <c r="Y68" s="168"/>
      <c r="Z68" s="141"/>
      <c r="AA68" s="168"/>
      <c r="AB68" s="141"/>
      <c r="AC68" s="168"/>
      <c r="AD68" s="141"/>
      <c r="AE68" s="168"/>
      <c r="AF68" s="141"/>
      <c r="AG68" s="168"/>
      <c r="AH68" s="179"/>
      <c r="AI68" s="141"/>
      <c r="AJ68" s="168"/>
      <c r="AK68" s="141"/>
      <c r="AL68" s="168"/>
      <c r="AM68" s="141"/>
      <c r="AN68" s="168"/>
      <c r="AO68" s="141"/>
      <c r="AP68" s="168"/>
      <c r="AQ68" s="141"/>
      <c r="AR68" s="168"/>
      <c r="AS68" s="179"/>
      <c r="AT68" s="141"/>
      <c r="AU68" s="168"/>
      <c r="AV68" s="141"/>
      <c r="AW68" s="168"/>
      <c r="AX68" s="141"/>
      <c r="AY68" s="168"/>
      <c r="AZ68" s="141"/>
      <c r="BA68" s="168"/>
      <c r="BB68" s="141"/>
      <c r="BC68" s="168"/>
      <c r="BD68" s="179"/>
      <c r="BE68" s="141"/>
      <c r="BF68" s="168"/>
      <c r="BG68" s="141"/>
      <c r="BH68" s="168"/>
      <c r="BI68" s="141"/>
      <c r="BJ68" s="168"/>
      <c r="BK68" s="141"/>
      <c r="BL68" s="168"/>
      <c r="BM68" s="141"/>
      <c r="BN68" s="168"/>
      <c r="BO68" s="179"/>
      <c r="BP68" s="141"/>
      <c r="BQ68" s="168"/>
      <c r="BR68" s="141"/>
      <c r="BS68" s="168"/>
      <c r="BT68" s="141"/>
      <c r="BU68" s="168"/>
      <c r="BV68" s="141"/>
      <c r="BW68" s="168"/>
      <c r="BX68" s="141"/>
      <c r="BY68" s="168"/>
      <c r="BZ68" s="179"/>
      <c r="CA68" s="141"/>
      <c r="CB68" s="168"/>
      <c r="CC68" s="141"/>
      <c r="CD68" s="168"/>
      <c r="CE68" s="141"/>
      <c r="CF68" s="168"/>
      <c r="CG68" s="141"/>
      <c r="CH68" s="168"/>
      <c r="CI68" s="141"/>
      <c r="CJ68" s="168"/>
      <c r="CK68" s="179"/>
      <c r="CL68" s="141"/>
      <c r="CM68" s="168"/>
      <c r="CN68" s="141"/>
      <c r="CO68" s="168"/>
      <c r="CP68" s="141"/>
      <c r="CQ68" s="168"/>
      <c r="CR68" s="141"/>
      <c r="CS68" s="168"/>
      <c r="CT68" s="141"/>
      <c r="CU68" s="168"/>
      <c r="CV68" s="179"/>
      <c r="CW68" s="141"/>
      <c r="CX68" s="168"/>
      <c r="CY68" s="141"/>
      <c r="CZ68" s="168"/>
      <c r="DA68" s="141"/>
      <c r="DB68" s="168"/>
      <c r="DC68" s="141"/>
      <c r="DD68" s="168"/>
      <c r="DE68" s="141"/>
      <c r="DF68" s="168"/>
      <c r="DG68" s="179"/>
      <c r="DH68" s="141"/>
      <c r="DI68" s="168"/>
      <c r="DJ68" s="141"/>
      <c r="DK68" s="168"/>
      <c r="DL68" s="141"/>
      <c r="DM68" s="168"/>
      <c r="DN68" s="141"/>
      <c r="DO68" s="168"/>
      <c r="DP68" s="141"/>
      <c r="DQ68" s="168"/>
      <c r="DR68" s="179"/>
      <c r="DS68" s="141"/>
      <c r="DT68" s="168"/>
      <c r="DU68" s="141"/>
      <c r="DV68" s="168"/>
      <c r="DW68" s="141"/>
      <c r="DX68" s="168"/>
      <c r="DY68" s="141"/>
      <c r="DZ68" s="168"/>
      <c r="EA68" s="141"/>
      <c r="EB68" s="168"/>
      <c r="EC68" s="179"/>
      <c r="ED68" s="141"/>
      <c r="EE68" s="168"/>
      <c r="EF68" s="141"/>
      <c r="EG68" s="168"/>
      <c r="EH68" s="141"/>
      <c r="EI68" s="168"/>
      <c r="EJ68" s="141"/>
      <c r="EK68" s="168"/>
      <c r="EL68" s="141"/>
      <c r="EM68" s="168"/>
      <c r="EN68" s="179"/>
      <c r="EO68" s="141"/>
      <c r="EP68" s="168"/>
      <c r="EQ68" s="141"/>
      <c r="ER68" s="168"/>
      <c r="ES68" s="141"/>
      <c r="ET68" s="168"/>
      <c r="EU68" s="141"/>
      <c r="EV68" s="168"/>
      <c r="EW68" s="141"/>
      <c r="EX68" s="168"/>
      <c r="EY68" s="179"/>
      <c r="EZ68" s="141"/>
      <c r="FA68" s="168"/>
      <c r="FB68" s="141"/>
      <c r="FC68" s="168"/>
      <c r="FD68" s="141"/>
      <c r="FE68" s="168"/>
      <c r="FF68" s="141"/>
      <c r="FG68" s="168"/>
      <c r="FH68" s="141"/>
      <c r="FI68" s="168"/>
      <c r="FJ68" s="179"/>
      <c r="FK68" s="141"/>
      <c r="FL68" s="168"/>
      <c r="FM68" s="141"/>
      <c r="FN68" s="168"/>
      <c r="FO68" s="141"/>
      <c r="FP68" s="168"/>
      <c r="FQ68" s="141"/>
      <c r="FR68" s="168"/>
      <c r="FS68" s="141"/>
      <c r="FT68" s="168"/>
      <c r="FU68" s="179"/>
      <c r="FV68" s="141"/>
      <c r="FW68" s="168"/>
      <c r="FX68" s="141"/>
      <c r="FY68" s="168"/>
      <c r="FZ68" s="141"/>
      <c r="GA68" s="168"/>
      <c r="GB68" s="141"/>
      <c r="GC68" s="168"/>
      <c r="GD68" s="141"/>
      <c r="GE68" s="168"/>
      <c r="GF68" s="179"/>
      <c r="GG68" s="141"/>
      <c r="GH68" s="168"/>
      <c r="GI68" s="141"/>
      <c r="GJ68" s="168"/>
      <c r="GK68" s="141"/>
      <c r="GL68" s="168"/>
      <c r="GM68" s="141"/>
      <c r="GN68" s="168"/>
      <c r="GO68" s="141"/>
      <c r="GP68" s="168"/>
      <c r="GQ68" s="179"/>
      <c r="GR68" s="141"/>
      <c r="GS68" s="168"/>
      <c r="GT68" s="141"/>
      <c r="GU68" s="168"/>
      <c r="GV68" s="141"/>
      <c r="GW68" s="168"/>
      <c r="GX68" s="141"/>
      <c r="GY68" s="168"/>
      <c r="GZ68" s="141"/>
      <c r="HA68" s="168"/>
      <c r="HB68" s="179"/>
      <c r="HC68" s="141"/>
      <c r="HD68" s="168"/>
      <c r="HE68" s="141"/>
      <c r="HF68" s="168"/>
      <c r="HG68" s="141"/>
      <c r="HH68" s="168"/>
      <c r="HI68" s="141"/>
      <c r="HJ68" s="168"/>
      <c r="HK68" s="141"/>
      <c r="HL68" s="168"/>
      <c r="HM68" s="179"/>
      <c r="HN68" s="141"/>
      <c r="HO68" s="168"/>
      <c r="HP68" s="141"/>
      <c r="HQ68" s="168"/>
      <c r="HR68" s="141"/>
      <c r="HS68" s="168"/>
      <c r="HT68" s="141"/>
      <c r="HU68" s="168"/>
      <c r="HV68" s="141"/>
      <c r="HW68" s="168"/>
      <c r="HX68" s="179"/>
      <c r="HY68" s="141"/>
      <c r="HZ68" s="168"/>
      <c r="IA68" s="141"/>
      <c r="IB68" s="168"/>
      <c r="IC68" s="141"/>
      <c r="ID68" s="168"/>
      <c r="IE68" s="141"/>
      <c r="IF68" s="168"/>
      <c r="IG68" s="141"/>
      <c r="IH68" s="168"/>
      <c r="II68" s="179"/>
      <c r="IJ68" s="141"/>
      <c r="IK68" s="168"/>
      <c r="IL68" s="141"/>
      <c r="IM68" s="168"/>
      <c r="IN68" s="141"/>
      <c r="IO68" s="168"/>
      <c r="IP68" s="141"/>
      <c r="IQ68" s="168"/>
      <c r="IR68" s="141"/>
      <c r="IS68" s="168"/>
      <c r="IT68" s="179"/>
      <c r="IU68" s="141"/>
      <c r="IV68" s="168"/>
    </row>
    <row r="69" spans="1:256" x14ac:dyDescent="0.25">
      <c r="A69" s="161" t="s">
        <v>78</v>
      </c>
      <c r="B69" s="180">
        <v>1390369</v>
      </c>
      <c r="C69" s="168">
        <v>7.303088118523611E-2</v>
      </c>
      <c r="D69" s="141">
        <v>101513</v>
      </c>
      <c r="E69" s="168">
        <v>4.8206908898710543E-3</v>
      </c>
      <c r="F69" s="141">
        <v>4366870</v>
      </c>
      <c r="G69" s="168">
        <v>0.24629716968095924</v>
      </c>
      <c r="H69" s="167" t="s">
        <v>76</v>
      </c>
      <c r="I69" s="167" t="s">
        <v>76</v>
      </c>
      <c r="J69" s="141">
        <v>5858752</v>
      </c>
      <c r="K69" s="169">
        <v>9.5358153056232853E-2</v>
      </c>
      <c r="L69" s="179"/>
      <c r="M69" s="141"/>
      <c r="N69" s="168"/>
      <c r="O69" s="141"/>
      <c r="P69" s="168"/>
      <c r="Q69" s="141"/>
      <c r="R69" s="168"/>
      <c r="S69" s="167"/>
      <c r="T69" s="167"/>
      <c r="U69" s="141"/>
      <c r="V69" s="168"/>
      <c r="W69" s="179"/>
      <c r="X69" s="141"/>
      <c r="Y69" s="168"/>
      <c r="Z69" s="141"/>
      <c r="AA69" s="168"/>
      <c r="AB69" s="141"/>
      <c r="AC69" s="168"/>
      <c r="AD69" s="167"/>
      <c r="AE69" s="167"/>
      <c r="AF69" s="141"/>
      <c r="AG69" s="168"/>
      <c r="AH69" s="179"/>
      <c r="AI69" s="141"/>
      <c r="AJ69" s="168"/>
      <c r="AK69" s="141"/>
      <c r="AL69" s="168"/>
      <c r="AM69" s="141"/>
      <c r="AN69" s="168"/>
      <c r="AO69" s="167"/>
      <c r="AP69" s="167"/>
      <c r="AQ69" s="141"/>
      <c r="AR69" s="168"/>
      <c r="AS69" s="179"/>
      <c r="AT69" s="141"/>
      <c r="AU69" s="168"/>
      <c r="AV69" s="141"/>
      <c r="AW69" s="168"/>
      <c r="AX69" s="141"/>
      <c r="AY69" s="168"/>
      <c r="AZ69" s="167"/>
      <c r="BA69" s="167"/>
      <c r="BB69" s="141"/>
      <c r="BC69" s="168"/>
      <c r="BD69" s="179"/>
      <c r="BE69" s="141"/>
      <c r="BF69" s="168"/>
      <c r="BG69" s="141"/>
      <c r="BH69" s="168"/>
      <c r="BI69" s="141"/>
      <c r="BJ69" s="168"/>
      <c r="BK69" s="167"/>
      <c r="BL69" s="167"/>
      <c r="BM69" s="141"/>
      <c r="BN69" s="168"/>
      <c r="BO69" s="179"/>
      <c r="BP69" s="141"/>
      <c r="BQ69" s="168"/>
      <c r="BR69" s="141"/>
      <c r="BS69" s="168"/>
      <c r="BT69" s="141"/>
      <c r="BU69" s="168"/>
      <c r="BV69" s="167"/>
      <c r="BW69" s="167"/>
      <c r="BX69" s="141"/>
      <c r="BY69" s="168"/>
      <c r="BZ69" s="179"/>
      <c r="CA69" s="141"/>
      <c r="CB69" s="168"/>
      <c r="CC69" s="141"/>
      <c r="CD69" s="168"/>
      <c r="CE69" s="141"/>
      <c r="CF69" s="168"/>
      <c r="CG69" s="167"/>
      <c r="CH69" s="167"/>
      <c r="CI69" s="141"/>
      <c r="CJ69" s="168"/>
      <c r="CK69" s="179"/>
      <c r="CL69" s="141"/>
      <c r="CM69" s="168"/>
      <c r="CN69" s="141"/>
      <c r="CO69" s="168"/>
      <c r="CP69" s="141"/>
      <c r="CQ69" s="168"/>
      <c r="CR69" s="167"/>
      <c r="CS69" s="167"/>
      <c r="CT69" s="141"/>
      <c r="CU69" s="168"/>
      <c r="CV69" s="179"/>
      <c r="CW69" s="141"/>
      <c r="CX69" s="168"/>
      <c r="CY69" s="141"/>
      <c r="CZ69" s="168"/>
      <c r="DA69" s="141"/>
      <c r="DB69" s="168"/>
      <c r="DC69" s="167"/>
      <c r="DD69" s="167"/>
      <c r="DE69" s="141"/>
      <c r="DF69" s="168"/>
      <c r="DG69" s="179"/>
      <c r="DH69" s="141"/>
      <c r="DI69" s="168"/>
      <c r="DJ69" s="141"/>
      <c r="DK69" s="168"/>
      <c r="DL69" s="141"/>
      <c r="DM69" s="168"/>
      <c r="DN69" s="167"/>
      <c r="DO69" s="167"/>
      <c r="DP69" s="141"/>
      <c r="DQ69" s="168"/>
      <c r="DR69" s="179"/>
      <c r="DS69" s="141"/>
      <c r="DT69" s="168"/>
      <c r="DU69" s="141"/>
      <c r="DV69" s="168"/>
      <c r="DW69" s="141"/>
      <c r="DX69" s="168"/>
      <c r="DY69" s="167"/>
      <c r="DZ69" s="167"/>
      <c r="EA69" s="141"/>
      <c r="EB69" s="168"/>
      <c r="EC69" s="179"/>
      <c r="ED69" s="141"/>
      <c r="EE69" s="168"/>
      <c r="EF69" s="141"/>
      <c r="EG69" s="168"/>
      <c r="EH69" s="141"/>
      <c r="EI69" s="168"/>
      <c r="EJ69" s="167"/>
      <c r="EK69" s="167"/>
      <c r="EL69" s="141"/>
      <c r="EM69" s="168"/>
      <c r="EN69" s="179"/>
      <c r="EO69" s="141"/>
      <c r="EP69" s="168"/>
      <c r="EQ69" s="141"/>
      <c r="ER69" s="168"/>
      <c r="ES69" s="141"/>
      <c r="ET69" s="168"/>
      <c r="EU69" s="167"/>
      <c r="EV69" s="167"/>
      <c r="EW69" s="141"/>
      <c r="EX69" s="168"/>
      <c r="EY69" s="179"/>
      <c r="EZ69" s="141"/>
      <c r="FA69" s="168"/>
      <c r="FB69" s="141"/>
      <c r="FC69" s="168"/>
      <c r="FD69" s="141"/>
      <c r="FE69" s="168"/>
      <c r="FF69" s="167"/>
      <c r="FG69" s="167"/>
      <c r="FH69" s="141"/>
      <c r="FI69" s="168"/>
      <c r="FJ69" s="179"/>
      <c r="FK69" s="141"/>
      <c r="FL69" s="168"/>
      <c r="FM69" s="141"/>
      <c r="FN69" s="168"/>
      <c r="FO69" s="141"/>
      <c r="FP69" s="168"/>
      <c r="FQ69" s="167"/>
      <c r="FR69" s="167"/>
      <c r="FS69" s="141"/>
      <c r="FT69" s="168"/>
      <c r="FU69" s="179"/>
      <c r="FV69" s="141"/>
      <c r="FW69" s="168"/>
      <c r="FX69" s="141"/>
      <c r="FY69" s="168"/>
      <c r="FZ69" s="141"/>
      <c r="GA69" s="168"/>
      <c r="GB69" s="167"/>
      <c r="GC69" s="167"/>
      <c r="GD69" s="141"/>
      <c r="GE69" s="168"/>
      <c r="GF69" s="179"/>
      <c r="GG69" s="141"/>
      <c r="GH69" s="168"/>
      <c r="GI69" s="141"/>
      <c r="GJ69" s="168"/>
      <c r="GK69" s="141"/>
      <c r="GL69" s="168"/>
      <c r="GM69" s="167"/>
      <c r="GN69" s="167"/>
      <c r="GO69" s="141"/>
      <c r="GP69" s="168"/>
      <c r="GQ69" s="179"/>
      <c r="GR69" s="141"/>
      <c r="GS69" s="168"/>
      <c r="GT69" s="141"/>
      <c r="GU69" s="168"/>
      <c r="GV69" s="141"/>
      <c r="GW69" s="168"/>
      <c r="GX69" s="167"/>
      <c r="GY69" s="167"/>
      <c r="GZ69" s="141"/>
      <c r="HA69" s="168"/>
      <c r="HB69" s="179"/>
      <c r="HC69" s="141"/>
      <c r="HD69" s="168"/>
      <c r="HE69" s="141"/>
      <c r="HF69" s="168"/>
      <c r="HG69" s="141"/>
      <c r="HH69" s="168"/>
      <c r="HI69" s="167"/>
      <c r="HJ69" s="167"/>
      <c r="HK69" s="141"/>
      <c r="HL69" s="168"/>
      <c r="HM69" s="179"/>
      <c r="HN69" s="141"/>
      <c r="HO69" s="168"/>
      <c r="HP69" s="141"/>
      <c r="HQ69" s="168"/>
      <c r="HR69" s="141"/>
      <c r="HS69" s="168"/>
      <c r="HT69" s="167"/>
      <c r="HU69" s="167"/>
      <c r="HV69" s="141"/>
      <c r="HW69" s="168"/>
      <c r="HX69" s="179"/>
      <c r="HY69" s="141"/>
      <c r="HZ69" s="168"/>
      <c r="IA69" s="141"/>
      <c r="IB69" s="168"/>
      <c r="IC69" s="141"/>
      <c r="ID69" s="168"/>
      <c r="IE69" s="167"/>
      <c r="IF69" s="167"/>
      <c r="IG69" s="141"/>
      <c r="IH69" s="168"/>
      <c r="II69" s="179"/>
      <c r="IJ69" s="141"/>
      <c r="IK69" s="168"/>
      <c r="IL69" s="141"/>
      <c r="IM69" s="168"/>
      <c r="IN69" s="141"/>
      <c r="IO69" s="168"/>
      <c r="IP69" s="167"/>
      <c r="IQ69" s="167"/>
      <c r="IR69" s="141"/>
      <c r="IS69" s="168"/>
      <c r="IT69" s="179"/>
      <c r="IU69" s="141"/>
      <c r="IV69" s="168"/>
    </row>
    <row r="70" spans="1:256" x14ac:dyDescent="0.25">
      <c r="A70" s="161" t="s">
        <v>79</v>
      </c>
      <c r="B70" s="170">
        <v>16123335</v>
      </c>
      <c r="C70" s="168">
        <v>0.84689845839108813</v>
      </c>
      <c r="D70" s="141">
        <v>20827456</v>
      </c>
      <c r="E70" s="168">
        <v>0.98906275450819336</v>
      </c>
      <c r="F70" s="141">
        <v>13363216</v>
      </c>
      <c r="G70" s="168">
        <v>0.75370283031904073</v>
      </c>
      <c r="H70" s="141">
        <v>3613492</v>
      </c>
      <c r="I70" s="168">
        <v>1</v>
      </c>
      <c r="J70" s="141">
        <v>53927499</v>
      </c>
      <c r="K70" s="169">
        <v>0.87773414945398676</v>
      </c>
      <c r="L70" s="179"/>
      <c r="M70" s="141"/>
      <c r="N70" s="168"/>
      <c r="O70" s="141"/>
      <c r="P70" s="168"/>
      <c r="Q70" s="141"/>
      <c r="R70" s="168"/>
      <c r="S70" s="141"/>
      <c r="T70" s="168"/>
      <c r="U70" s="141"/>
      <c r="V70" s="168"/>
      <c r="W70" s="179"/>
      <c r="X70" s="141"/>
      <c r="Y70" s="168"/>
      <c r="Z70" s="141"/>
      <c r="AA70" s="168"/>
      <c r="AB70" s="141"/>
      <c r="AC70" s="168"/>
      <c r="AD70" s="141"/>
      <c r="AE70" s="168"/>
      <c r="AF70" s="141"/>
      <c r="AG70" s="168"/>
      <c r="AH70" s="179"/>
      <c r="AI70" s="141"/>
      <c r="AJ70" s="168"/>
      <c r="AK70" s="141"/>
      <c r="AL70" s="168"/>
      <c r="AM70" s="141"/>
      <c r="AN70" s="168"/>
      <c r="AO70" s="141"/>
      <c r="AP70" s="168"/>
      <c r="AQ70" s="141"/>
      <c r="AR70" s="168"/>
      <c r="AS70" s="179"/>
      <c r="AT70" s="141"/>
      <c r="AU70" s="168"/>
      <c r="AV70" s="141"/>
      <c r="AW70" s="168"/>
      <c r="AX70" s="141"/>
      <c r="AY70" s="168"/>
      <c r="AZ70" s="141"/>
      <c r="BA70" s="168"/>
      <c r="BB70" s="141"/>
      <c r="BC70" s="168"/>
      <c r="BD70" s="179"/>
      <c r="BE70" s="141"/>
      <c r="BF70" s="168"/>
      <c r="BG70" s="141"/>
      <c r="BH70" s="168"/>
      <c r="BI70" s="141"/>
      <c r="BJ70" s="168"/>
      <c r="BK70" s="141"/>
      <c r="BL70" s="168"/>
      <c r="BM70" s="141"/>
      <c r="BN70" s="168"/>
      <c r="BO70" s="179"/>
      <c r="BP70" s="141"/>
      <c r="BQ70" s="168"/>
      <c r="BR70" s="141"/>
      <c r="BS70" s="168"/>
      <c r="BT70" s="141"/>
      <c r="BU70" s="168"/>
      <c r="BV70" s="141"/>
      <c r="BW70" s="168"/>
      <c r="BX70" s="141"/>
      <c r="BY70" s="168"/>
      <c r="BZ70" s="179"/>
      <c r="CA70" s="141"/>
      <c r="CB70" s="168"/>
      <c r="CC70" s="141"/>
      <c r="CD70" s="168"/>
      <c r="CE70" s="141"/>
      <c r="CF70" s="168"/>
      <c r="CG70" s="141"/>
      <c r="CH70" s="168"/>
      <c r="CI70" s="141"/>
      <c r="CJ70" s="168"/>
      <c r="CK70" s="179"/>
      <c r="CL70" s="141"/>
      <c r="CM70" s="168"/>
      <c r="CN70" s="141"/>
      <c r="CO70" s="168"/>
      <c r="CP70" s="141"/>
      <c r="CQ70" s="168"/>
      <c r="CR70" s="141"/>
      <c r="CS70" s="168"/>
      <c r="CT70" s="141"/>
      <c r="CU70" s="168"/>
      <c r="CV70" s="179"/>
      <c r="CW70" s="141"/>
      <c r="CX70" s="168"/>
      <c r="CY70" s="141"/>
      <c r="CZ70" s="168"/>
      <c r="DA70" s="141"/>
      <c r="DB70" s="168"/>
      <c r="DC70" s="141"/>
      <c r="DD70" s="168"/>
      <c r="DE70" s="141"/>
      <c r="DF70" s="168"/>
      <c r="DG70" s="179"/>
      <c r="DH70" s="141"/>
      <c r="DI70" s="168"/>
      <c r="DJ70" s="141"/>
      <c r="DK70" s="168"/>
      <c r="DL70" s="141"/>
      <c r="DM70" s="168"/>
      <c r="DN70" s="141"/>
      <c r="DO70" s="168"/>
      <c r="DP70" s="141"/>
      <c r="DQ70" s="168"/>
      <c r="DR70" s="179"/>
      <c r="DS70" s="141"/>
      <c r="DT70" s="168"/>
      <c r="DU70" s="141"/>
      <c r="DV70" s="168"/>
      <c r="DW70" s="141"/>
      <c r="DX70" s="168"/>
      <c r="DY70" s="141"/>
      <c r="DZ70" s="168"/>
      <c r="EA70" s="141"/>
      <c r="EB70" s="168"/>
      <c r="EC70" s="179"/>
      <c r="ED70" s="141"/>
      <c r="EE70" s="168"/>
      <c r="EF70" s="141"/>
      <c r="EG70" s="168"/>
      <c r="EH70" s="141"/>
      <c r="EI70" s="168"/>
      <c r="EJ70" s="141"/>
      <c r="EK70" s="168"/>
      <c r="EL70" s="141"/>
      <c r="EM70" s="168"/>
      <c r="EN70" s="179"/>
      <c r="EO70" s="141"/>
      <c r="EP70" s="168"/>
      <c r="EQ70" s="141"/>
      <c r="ER70" s="168"/>
      <c r="ES70" s="141"/>
      <c r="ET70" s="168"/>
      <c r="EU70" s="141"/>
      <c r="EV70" s="168"/>
      <c r="EW70" s="141"/>
      <c r="EX70" s="168"/>
      <c r="EY70" s="179"/>
      <c r="EZ70" s="141"/>
      <c r="FA70" s="168"/>
      <c r="FB70" s="141"/>
      <c r="FC70" s="168"/>
      <c r="FD70" s="141"/>
      <c r="FE70" s="168"/>
      <c r="FF70" s="141"/>
      <c r="FG70" s="168"/>
      <c r="FH70" s="141"/>
      <c r="FI70" s="168"/>
      <c r="FJ70" s="179"/>
      <c r="FK70" s="141"/>
      <c r="FL70" s="168"/>
      <c r="FM70" s="141"/>
      <c r="FN70" s="168"/>
      <c r="FO70" s="141"/>
      <c r="FP70" s="168"/>
      <c r="FQ70" s="141"/>
      <c r="FR70" s="168"/>
      <c r="FS70" s="141"/>
      <c r="FT70" s="168"/>
      <c r="FU70" s="179"/>
      <c r="FV70" s="141"/>
      <c r="FW70" s="168"/>
      <c r="FX70" s="141"/>
      <c r="FY70" s="168"/>
      <c r="FZ70" s="141"/>
      <c r="GA70" s="168"/>
      <c r="GB70" s="141"/>
      <c r="GC70" s="168"/>
      <c r="GD70" s="141"/>
      <c r="GE70" s="168"/>
      <c r="GF70" s="179"/>
      <c r="GG70" s="141"/>
      <c r="GH70" s="168"/>
      <c r="GI70" s="141"/>
      <c r="GJ70" s="168"/>
      <c r="GK70" s="141"/>
      <c r="GL70" s="168"/>
      <c r="GM70" s="141"/>
      <c r="GN70" s="168"/>
      <c r="GO70" s="141"/>
      <c r="GP70" s="168"/>
      <c r="GQ70" s="179"/>
      <c r="GR70" s="141"/>
      <c r="GS70" s="168"/>
      <c r="GT70" s="141"/>
      <c r="GU70" s="168"/>
      <c r="GV70" s="141"/>
      <c r="GW70" s="168"/>
      <c r="GX70" s="141"/>
      <c r="GY70" s="168"/>
      <c r="GZ70" s="141"/>
      <c r="HA70" s="168"/>
      <c r="HB70" s="179"/>
      <c r="HC70" s="141"/>
      <c r="HD70" s="168"/>
      <c r="HE70" s="141"/>
      <c r="HF70" s="168"/>
      <c r="HG70" s="141"/>
      <c r="HH70" s="168"/>
      <c r="HI70" s="141"/>
      <c r="HJ70" s="168"/>
      <c r="HK70" s="141"/>
      <c r="HL70" s="168"/>
      <c r="HM70" s="179"/>
      <c r="HN70" s="141"/>
      <c r="HO70" s="168"/>
      <c r="HP70" s="141"/>
      <c r="HQ70" s="168"/>
      <c r="HR70" s="141"/>
      <c r="HS70" s="168"/>
      <c r="HT70" s="141"/>
      <c r="HU70" s="168"/>
      <c r="HV70" s="141"/>
      <c r="HW70" s="168"/>
      <c r="HX70" s="179"/>
      <c r="HY70" s="141"/>
      <c r="HZ70" s="168"/>
      <c r="IA70" s="141"/>
      <c r="IB70" s="168"/>
      <c r="IC70" s="141"/>
      <c r="ID70" s="168"/>
      <c r="IE70" s="141"/>
      <c r="IF70" s="168"/>
      <c r="IG70" s="141"/>
      <c r="IH70" s="168"/>
      <c r="II70" s="179"/>
      <c r="IJ70" s="141"/>
      <c r="IK70" s="168"/>
      <c r="IL70" s="141"/>
      <c r="IM70" s="168"/>
      <c r="IN70" s="141"/>
      <c r="IO70" s="168"/>
      <c r="IP70" s="141"/>
      <c r="IQ70" s="168"/>
      <c r="IR70" s="141"/>
      <c r="IS70" s="168"/>
      <c r="IT70" s="179"/>
      <c r="IU70" s="141"/>
      <c r="IV70" s="168"/>
    </row>
    <row r="71" spans="1:256" x14ac:dyDescent="0.25">
      <c r="A71" s="172" t="s">
        <v>80</v>
      </c>
      <c r="B71" s="180">
        <v>19038097</v>
      </c>
      <c r="C71" s="163">
        <v>1</v>
      </c>
      <c r="D71" s="174">
        <v>21057770</v>
      </c>
      <c r="E71" s="173">
        <v>1</v>
      </c>
      <c r="F71" s="174">
        <v>17730086</v>
      </c>
      <c r="G71" s="173">
        <v>1</v>
      </c>
      <c r="H71" s="174">
        <v>3613492</v>
      </c>
      <c r="I71" s="173">
        <v>1</v>
      </c>
      <c r="J71" s="174">
        <v>61439445</v>
      </c>
      <c r="K71" s="166">
        <v>1</v>
      </c>
      <c r="L71" s="179"/>
      <c r="M71" s="181"/>
      <c r="N71" s="168"/>
      <c r="O71" s="141"/>
      <c r="P71" s="168"/>
      <c r="Q71" s="141"/>
      <c r="R71" s="168"/>
      <c r="S71" s="141"/>
      <c r="T71" s="168"/>
      <c r="U71" s="141"/>
      <c r="V71" s="168"/>
      <c r="W71" s="179"/>
      <c r="X71" s="141"/>
      <c r="Y71" s="168"/>
      <c r="Z71" s="141"/>
      <c r="AA71" s="168"/>
      <c r="AB71" s="141"/>
      <c r="AC71" s="168"/>
      <c r="AD71" s="141"/>
      <c r="AE71" s="168"/>
      <c r="AF71" s="141"/>
      <c r="AG71" s="168"/>
      <c r="AH71" s="179"/>
      <c r="AI71" s="141"/>
      <c r="AJ71" s="168"/>
      <c r="AK71" s="141"/>
      <c r="AL71" s="168"/>
      <c r="AM71" s="141"/>
      <c r="AN71" s="168"/>
      <c r="AO71" s="141"/>
      <c r="AP71" s="168"/>
      <c r="AQ71" s="141"/>
      <c r="AR71" s="168"/>
      <c r="AS71" s="179"/>
      <c r="AT71" s="141"/>
      <c r="AU71" s="168"/>
      <c r="AV71" s="141"/>
      <c r="AW71" s="168"/>
      <c r="AX71" s="141"/>
      <c r="AY71" s="168"/>
      <c r="AZ71" s="141"/>
      <c r="BA71" s="168"/>
      <c r="BB71" s="141"/>
      <c r="BC71" s="168"/>
      <c r="BD71" s="179"/>
      <c r="BE71" s="141"/>
      <c r="BF71" s="168"/>
      <c r="BG71" s="141"/>
      <c r="BH71" s="168"/>
      <c r="BI71" s="141"/>
      <c r="BJ71" s="168"/>
      <c r="BK71" s="141"/>
      <c r="BL71" s="168"/>
      <c r="BM71" s="141"/>
      <c r="BN71" s="168"/>
      <c r="BO71" s="179"/>
      <c r="BP71" s="141"/>
      <c r="BQ71" s="168"/>
      <c r="BR71" s="141"/>
      <c r="BS71" s="168"/>
      <c r="BT71" s="141"/>
      <c r="BU71" s="168"/>
      <c r="BV71" s="141"/>
      <c r="BW71" s="168"/>
      <c r="BX71" s="141"/>
      <c r="BY71" s="168"/>
      <c r="BZ71" s="179"/>
      <c r="CA71" s="141"/>
      <c r="CB71" s="168"/>
      <c r="CC71" s="141"/>
      <c r="CD71" s="168"/>
      <c r="CE71" s="141"/>
      <c r="CF71" s="168"/>
      <c r="CG71" s="141"/>
      <c r="CH71" s="168"/>
      <c r="CI71" s="141"/>
      <c r="CJ71" s="168"/>
      <c r="CK71" s="179"/>
      <c r="CL71" s="141"/>
      <c r="CM71" s="168"/>
      <c r="CN71" s="141"/>
      <c r="CO71" s="168"/>
      <c r="CP71" s="141"/>
      <c r="CQ71" s="168"/>
      <c r="CR71" s="141"/>
      <c r="CS71" s="168"/>
      <c r="CT71" s="141"/>
      <c r="CU71" s="168"/>
      <c r="CV71" s="179"/>
      <c r="CW71" s="141"/>
      <c r="CX71" s="168"/>
      <c r="CY71" s="141"/>
      <c r="CZ71" s="168"/>
      <c r="DA71" s="141"/>
      <c r="DB71" s="168"/>
      <c r="DC71" s="141"/>
      <c r="DD71" s="168"/>
      <c r="DE71" s="141"/>
      <c r="DF71" s="168"/>
      <c r="DG71" s="179"/>
      <c r="DH71" s="141"/>
      <c r="DI71" s="168"/>
      <c r="DJ71" s="141"/>
      <c r="DK71" s="168"/>
      <c r="DL71" s="141"/>
      <c r="DM71" s="168"/>
      <c r="DN71" s="141"/>
      <c r="DO71" s="168"/>
      <c r="DP71" s="141"/>
      <c r="DQ71" s="168"/>
      <c r="DR71" s="179"/>
      <c r="DS71" s="141"/>
      <c r="DT71" s="168"/>
      <c r="DU71" s="141"/>
      <c r="DV71" s="168"/>
      <c r="DW71" s="141"/>
      <c r="DX71" s="168"/>
      <c r="DY71" s="141"/>
      <c r="DZ71" s="168"/>
      <c r="EA71" s="141"/>
      <c r="EB71" s="168"/>
      <c r="EC71" s="179"/>
      <c r="ED71" s="141"/>
      <c r="EE71" s="168"/>
      <c r="EF71" s="141"/>
      <c r="EG71" s="168"/>
      <c r="EH71" s="141"/>
      <c r="EI71" s="168"/>
      <c r="EJ71" s="141"/>
      <c r="EK71" s="168"/>
      <c r="EL71" s="141"/>
      <c r="EM71" s="168"/>
      <c r="EN71" s="179"/>
      <c r="EO71" s="141"/>
      <c r="EP71" s="168"/>
      <c r="EQ71" s="141"/>
      <c r="ER71" s="168"/>
      <c r="ES71" s="141"/>
      <c r="ET71" s="168"/>
      <c r="EU71" s="141"/>
      <c r="EV71" s="168"/>
      <c r="EW71" s="141"/>
      <c r="EX71" s="168"/>
      <c r="EY71" s="179"/>
      <c r="EZ71" s="141"/>
      <c r="FA71" s="168"/>
      <c r="FB71" s="141"/>
      <c r="FC71" s="168"/>
      <c r="FD71" s="141"/>
      <c r="FE71" s="168"/>
      <c r="FF71" s="141"/>
      <c r="FG71" s="168"/>
      <c r="FH71" s="141"/>
      <c r="FI71" s="168"/>
      <c r="FJ71" s="179"/>
      <c r="FK71" s="141"/>
      <c r="FL71" s="168"/>
      <c r="FM71" s="141"/>
      <c r="FN71" s="168"/>
      <c r="FO71" s="141"/>
      <c r="FP71" s="168"/>
      <c r="FQ71" s="141"/>
      <c r="FR71" s="168"/>
      <c r="FS71" s="141"/>
      <c r="FT71" s="168"/>
      <c r="FU71" s="179"/>
      <c r="FV71" s="141"/>
      <c r="FW71" s="168"/>
      <c r="FX71" s="141"/>
      <c r="FY71" s="168"/>
      <c r="FZ71" s="141"/>
      <c r="GA71" s="168"/>
      <c r="GB71" s="141"/>
      <c r="GC71" s="168"/>
      <c r="GD71" s="141"/>
      <c r="GE71" s="168"/>
      <c r="GF71" s="179"/>
      <c r="GG71" s="141"/>
      <c r="GH71" s="168"/>
      <c r="GI71" s="141"/>
      <c r="GJ71" s="168"/>
      <c r="GK71" s="141"/>
      <c r="GL71" s="168"/>
      <c r="GM71" s="141"/>
      <c r="GN71" s="168"/>
      <c r="GO71" s="141"/>
      <c r="GP71" s="168"/>
      <c r="GQ71" s="179"/>
      <c r="GR71" s="141"/>
      <c r="GS71" s="168"/>
      <c r="GT71" s="141"/>
      <c r="GU71" s="168"/>
      <c r="GV71" s="141"/>
      <c r="GW71" s="168"/>
      <c r="GX71" s="141"/>
      <c r="GY71" s="168"/>
      <c r="GZ71" s="141"/>
      <c r="HA71" s="168"/>
      <c r="HB71" s="179"/>
      <c r="HC71" s="141"/>
      <c r="HD71" s="168"/>
      <c r="HE71" s="141"/>
      <c r="HF71" s="168"/>
      <c r="HG71" s="141"/>
      <c r="HH71" s="168"/>
      <c r="HI71" s="141"/>
      <c r="HJ71" s="168"/>
      <c r="HK71" s="141"/>
      <c r="HL71" s="168"/>
      <c r="HM71" s="179"/>
      <c r="HN71" s="141"/>
      <c r="HO71" s="168"/>
      <c r="HP71" s="141"/>
      <c r="HQ71" s="168"/>
      <c r="HR71" s="141"/>
      <c r="HS71" s="168"/>
      <c r="HT71" s="141"/>
      <c r="HU71" s="168"/>
      <c r="HV71" s="141"/>
      <c r="HW71" s="168"/>
      <c r="HX71" s="179"/>
      <c r="HY71" s="141"/>
      <c r="HZ71" s="168"/>
      <c r="IA71" s="141"/>
      <c r="IB71" s="168"/>
      <c r="IC71" s="141"/>
      <c r="ID71" s="168"/>
      <c r="IE71" s="141"/>
      <c r="IF71" s="168"/>
      <c r="IG71" s="141"/>
      <c r="IH71" s="168"/>
      <c r="II71" s="179"/>
      <c r="IJ71" s="141"/>
      <c r="IK71" s="168"/>
      <c r="IL71" s="141"/>
      <c r="IM71" s="168"/>
      <c r="IN71" s="141"/>
      <c r="IO71" s="168"/>
      <c r="IP71" s="141"/>
      <c r="IQ71" s="168"/>
      <c r="IR71" s="141"/>
      <c r="IS71" s="168"/>
      <c r="IT71" s="179"/>
      <c r="IU71" s="141"/>
      <c r="IV71" s="168"/>
    </row>
    <row r="72" spans="1:256" ht="6.75" customHeight="1" x14ac:dyDescent="0.25">
      <c r="A72" s="175"/>
      <c r="B72" s="174"/>
      <c r="C72" s="174"/>
      <c r="D72" s="171"/>
      <c r="E72" s="171"/>
      <c r="F72" s="171"/>
      <c r="G72" s="171"/>
      <c r="H72" s="176"/>
      <c r="I72" s="171"/>
      <c r="J72" s="171"/>
      <c r="K72" s="177"/>
    </row>
    <row r="73" spans="1:256" s="160" customFormat="1" ht="26.25" customHeight="1" x14ac:dyDescent="0.25">
      <c r="A73" s="154">
        <v>2010</v>
      </c>
      <c r="B73" s="155" t="s">
        <v>70</v>
      </c>
      <c r="C73" s="156"/>
      <c r="D73" s="156" t="s">
        <v>71</v>
      </c>
      <c r="E73" s="156"/>
      <c r="F73" s="156" t="s">
        <v>72</v>
      </c>
      <c r="G73" s="156"/>
      <c r="H73" s="157" t="s">
        <v>73</v>
      </c>
      <c r="I73" s="158"/>
      <c r="J73" s="156" t="s">
        <v>74</v>
      </c>
      <c r="K73" s="15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119"/>
      <c r="BO73" s="119"/>
      <c r="BP73" s="119"/>
      <c r="BQ73" s="119"/>
      <c r="BR73" s="119"/>
      <c r="BS73" s="119"/>
      <c r="BT73" s="119"/>
      <c r="BU73" s="119"/>
      <c r="BV73" s="119"/>
      <c r="BW73" s="119"/>
      <c r="BX73" s="119"/>
      <c r="BY73" s="119"/>
      <c r="BZ73" s="119"/>
      <c r="CA73" s="119"/>
      <c r="CB73" s="119"/>
      <c r="CC73" s="119"/>
      <c r="CD73" s="119"/>
      <c r="CE73" s="119"/>
      <c r="CF73" s="119"/>
      <c r="CG73" s="119"/>
      <c r="CH73" s="119"/>
      <c r="CI73" s="119"/>
      <c r="CJ73" s="119"/>
      <c r="CK73" s="119"/>
      <c r="CL73" s="119"/>
      <c r="CM73" s="119"/>
      <c r="CN73" s="119"/>
      <c r="CO73" s="119"/>
      <c r="CP73" s="119"/>
      <c r="CQ73" s="119"/>
      <c r="CR73" s="119"/>
      <c r="CS73" s="119"/>
      <c r="CT73" s="119"/>
      <c r="CU73" s="119"/>
      <c r="CV73" s="119"/>
      <c r="CW73" s="119"/>
      <c r="CX73" s="119"/>
      <c r="CY73" s="119"/>
      <c r="CZ73" s="119"/>
      <c r="DA73" s="119"/>
      <c r="DB73" s="119"/>
      <c r="DC73" s="119"/>
      <c r="DD73" s="119"/>
      <c r="DE73" s="119"/>
      <c r="DF73" s="119"/>
      <c r="DG73" s="119"/>
      <c r="DH73" s="119"/>
      <c r="DI73" s="119"/>
      <c r="DJ73" s="119"/>
      <c r="DK73" s="119"/>
      <c r="DL73" s="119"/>
      <c r="DM73" s="119"/>
      <c r="DN73" s="119"/>
      <c r="DO73" s="119"/>
      <c r="DP73" s="119"/>
      <c r="DQ73" s="119"/>
      <c r="DR73" s="119"/>
      <c r="DS73" s="119"/>
      <c r="DT73" s="119"/>
      <c r="DU73" s="119"/>
      <c r="DV73" s="119"/>
      <c r="DW73" s="119"/>
      <c r="DX73" s="119"/>
      <c r="DY73" s="119"/>
      <c r="DZ73" s="119"/>
      <c r="EA73" s="119"/>
      <c r="EB73" s="119"/>
      <c r="EC73" s="119"/>
      <c r="ED73" s="119"/>
      <c r="EE73" s="119"/>
      <c r="EF73" s="119"/>
      <c r="EG73" s="119"/>
      <c r="EH73" s="119"/>
      <c r="EI73" s="119"/>
      <c r="EJ73" s="119"/>
      <c r="EK73" s="119"/>
      <c r="EL73" s="119"/>
      <c r="EM73" s="119"/>
      <c r="EN73" s="119"/>
      <c r="EO73" s="119"/>
      <c r="EP73" s="119"/>
      <c r="EQ73" s="119"/>
      <c r="ER73" s="119"/>
      <c r="ES73" s="119"/>
      <c r="ET73" s="119"/>
      <c r="EU73" s="119"/>
      <c r="EV73" s="119"/>
      <c r="EW73" s="119"/>
      <c r="EX73" s="119"/>
      <c r="EY73" s="119"/>
      <c r="EZ73" s="119"/>
      <c r="FA73" s="119"/>
      <c r="FB73" s="119"/>
      <c r="FC73" s="119"/>
      <c r="FD73" s="119"/>
      <c r="FE73" s="119"/>
      <c r="FF73" s="119"/>
      <c r="FG73" s="119"/>
      <c r="FH73" s="119"/>
      <c r="FI73" s="119"/>
      <c r="FJ73" s="119"/>
      <c r="FK73" s="119"/>
      <c r="FL73" s="119"/>
      <c r="FM73" s="119"/>
      <c r="FN73" s="119"/>
      <c r="FO73" s="119"/>
      <c r="FP73" s="119"/>
      <c r="FQ73" s="119"/>
      <c r="FR73" s="119"/>
      <c r="FS73" s="119"/>
      <c r="FT73" s="119"/>
      <c r="FU73" s="119"/>
      <c r="FV73" s="119"/>
      <c r="FW73" s="119"/>
      <c r="FX73" s="119"/>
      <c r="FY73" s="119"/>
      <c r="FZ73" s="119"/>
      <c r="GA73" s="119"/>
      <c r="GB73" s="119"/>
      <c r="GC73" s="119"/>
      <c r="GD73" s="119"/>
      <c r="GE73" s="119"/>
      <c r="GF73" s="119"/>
      <c r="GG73" s="119"/>
      <c r="GH73" s="119"/>
      <c r="GI73" s="119"/>
      <c r="GJ73" s="119"/>
      <c r="GK73" s="119"/>
      <c r="GL73" s="119"/>
      <c r="GM73" s="119"/>
      <c r="GN73" s="119"/>
      <c r="GO73" s="119"/>
      <c r="GP73" s="119"/>
      <c r="GQ73" s="119"/>
      <c r="GR73" s="119"/>
      <c r="GS73" s="119"/>
      <c r="GT73" s="119"/>
      <c r="GU73" s="119"/>
      <c r="GV73" s="119"/>
      <c r="GW73" s="119"/>
      <c r="GX73" s="119"/>
      <c r="GY73" s="119"/>
      <c r="GZ73" s="119"/>
      <c r="HA73" s="119"/>
      <c r="HB73" s="119"/>
      <c r="HC73" s="119"/>
      <c r="HD73" s="119"/>
      <c r="HE73" s="119"/>
      <c r="HF73" s="119"/>
      <c r="HG73" s="119"/>
      <c r="HH73" s="119"/>
      <c r="HI73" s="119"/>
      <c r="HJ73" s="119"/>
      <c r="HK73" s="119"/>
      <c r="HL73" s="119"/>
      <c r="HM73" s="119"/>
      <c r="HN73" s="119"/>
      <c r="HO73" s="119"/>
      <c r="HP73" s="119"/>
      <c r="HQ73" s="119"/>
      <c r="HR73" s="119"/>
      <c r="HS73" s="119"/>
      <c r="HT73" s="119"/>
      <c r="HU73" s="119"/>
      <c r="HV73" s="119"/>
      <c r="HW73" s="119"/>
      <c r="HX73" s="119"/>
      <c r="HY73" s="119"/>
      <c r="HZ73" s="119"/>
      <c r="IA73" s="119"/>
      <c r="IB73" s="119"/>
      <c r="IC73" s="119"/>
      <c r="ID73" s="119"/>
      <c r="IE73" s="119"/>
      <c r="IF73" s="119"/>
      <c r="IG73" s="119"/>
      <c r="IH73" s="119"/>
      <c r="II73" s="119"/>
      <c r="IJ73" s="119"/>
      <c r="IK73" s="119"/>
      <c r="IL73" s="119"/>
      <c r="IM73" s="119"/>
      <c r="IN73" s="119"/>
      <c r="IO73" s="119"/>
      <c r="IP73" s="119"/>
      <c r="IQ73" s="119"/>
      <c r="IR73" s="119"/>
      <c r="IS73" s="119"/>
      <c r="IT73" s="119"/>
      <c r="IU73" s="119"/>
      <c r="IV73" s="119"/>
    </row>
    <row r="74" spans="1:256" x14ac:dyDescent="0.25">
      <c r="A74" s="161" t="s">
        <v>75</v>
      </c>
      <c r="B74" s="162">
        <v>1468482</v>
      </c>
      <c r="C74" s="163">
        <v>7.704944998296076E-2</v>
      </c>
      <c r="D74" s="164">
        <v>105880</v>
      </c>
      <c r="E74" s="163">
        <v>4.9072889462528574E-3</v>
      </c>
      <c r="F74" s="178" t="s">
        <v>76</v>
      </c>
      <c r="G74" s="178" t="s">
        <v>76</v>
      </c>
      <c r="H74" s="178" t="s">
        <v>76</v>
      </c>
      <c r="I74" s="178" t="s">
        <v>76</v>
      </c>
      <c r="J74" s="164">
        <v>1574362</v>
      </c>
      <c r="K74" s="166">
        <v>2.580844652558878E-2</v>
      </c>
      <c r="L74" s="179"/>
      <c r="M74" s="141"/>
      <c r="N74" s="168"/>
      <c r="O74" s="141"/>
      <c r="P74" s="168"/>
      <c r="Q74" s="141"/>
      <c r="R74" s="168"/>
      <c r="S74" s="141"/>
      <c r="T74" s="168"/>
      <c r="U74" s="141"/>
      <c r="V74" s="168"/>
      <c r="W74" s="179"/>
      <c r="X74" s="141"/>
      <c r="Y74" s="168"/>
      <c r="Z74" s="141"/>
      <c r="AA74" s="168"/>
      <c r="AB74" s="141"/>
      <c r="AC74" s="168"/>
      <c r="AD74" s="141"/>
      <c r="AE74" s="168"/>
      <c r="AF74" s="141"/>
      <c r="AG74" s="168"/>
      <c r="AH74" s="179"/>
      <c r="AI74" s="141"/>
      <c r="AJ74" s="168"/>
      <c r="AK74" s="141"/>
      <c r="AL74" s="168"/>
      <c r="AM74" s="141"/>
      <c r="AN74" s="168"/>
      <c r="AO74" s="141"/>
      <c r="AP74" s="168"/>
      <c r="AQ74" s="141"/>
      <c r="AR74" s="168"/>
      <c r="AS74" s="179"/>
      <c r="AT74" s="141"/>
      <c r="AU74" s="168"/>
      <c r="AV74" s="141"/>
      <c r="AW74" s="168"/>
      <c r="AX74" s="141"/>
      <c r="AY74" s="168"/>
      <c r="AZ74" s="141"/>
      <c r="BA74" s="168"/>
      <c r="BB74" s="141"/>
      <c r="BC74" s="168"/>
      <c r="BD74" s="179"/>
      <c r="BE74" s="141"/>
      <c r="BF74" s="168"/>
      <c r="BG74" s="141"/>
      <c r="BH74" s="168"/>
      <c r="BI74" s="141"/>
      <c r="BJ74" s="168"/>
      <c r="BK74" s="141"/>
      <c r="BL74" s="168"/>
      <c r="BM74" s="141"/>
      <c r="BN74" s="168"/>
      <c r="BO74" s="179"/>
      <c r="BP74" s="141"/>
      <c r="BQ74" s="168"/>
      <c r="BR74" s="141"/>
      <c r="BS74" s="168"/>
      <c r="BT74" s="141"/>
      <c r="BU74" s="168"/>
      <c r="BV74" s="141"/>
      <c r="BW74" s="168"/>
      <c r="BX74" s="141"/>
      <c r="BY74" s="168"/>
      <c r="BZ74" s="179"/>
      <c r="CA74" s="141"/>
      <c r="CB74" s="168"/>
      <c r="CC74" s="141"/>
      <c r="CD74" s="168"/>
      <c r="CE74" s="141"/>
      <c r="CF74" s="168"/>
      <c r="CG74" s="141"/>
      <c r="CH74" s="168"/>
      <c r="CI74" s="141"/>
      <c r="CJ74" s="168"/>
      <c r="CK74" s="179"/>
      <c r="CL74" s="141"/>
      <c r="CM74" s="168"/>
      <c r="CN74" s="141"/>
      <c r="CO74" s="168"/>
      <c r="CP74" s="141"/>
      <c r="CQ74" s="168"/>
      <c r="CR74" s="141"/>
      <c r="CS74" s="168"/>
      <c r="CT74" s="141"/>
      <c r="CU74" s="168"/>
      <c r="CV74" s="179"/>
      <c r="CW74" s="141"/>
      <c r="CX74" s="168"/>
      <c r="CY74" s="141"/>
      <c r="CZ74" s="168"/>
      <c r="DA74" s="141"/>
      <c r="DB74" s="168"/>
      <c r="DC74" s="141"/>
      <c r="DD74" s="168"/>
      <c r="DE74" s="141"/>
      <c r="DF74" s="168"/>
      <c r="DG74" s="179"/>
      <c r="DH74" s="141"/>
      <c r="DI74" s="168"/>
      <c r="DJ74" s="141"/>
      <c r="DK74" s="168"/>
      <c r="DL74" s="141"/>
      <c r="DM74" s="168"/>
      <c r="DN74" s="141"/>
      <c r="DO74" s="168"/>
      <c r="DP74" s="141"/>
      <c r="DQ74" s="168"/>
      <c r="DR74" s="179"/>
      <c r="DS74" s="141"/>
      <c r="DT74" s="168"/>
      <c r="DU74" s="141"/>
      <c r="DV74" s="168"/>
      <c r="DW74" s="141"/>
      <c r="DX74" s="168"/>
      <c r="DY74" s="141"/>
      <c r="DZ74" s="168"/>
      <c r="EA74" s="141"/>
      <c r="EB74" s="168"/>
      <c r="EC74" s="179"/>
      <c r="ED74" s="141"/>
      <c r="EE74" s="168"/>
      <c r="EF74" s="141"/>
      <c r="EG74" s="168"/>
      <c r="EH74" s="141"/>
      <c r="EI74" s="168"/>
      <c r="EJ74" s="141"/>
      <c r="EK74" s="168"/>
      <c r="EL74" s="141"/>
      <c r="EM74" s="168"/>
      <c r="EN74" s="179"/>
      <c r="EO74" s="141"/>
      <c r="EP74" s="168"/>
      <c r="EQ74" s="141"/>
      <c r="ER74" s="168"/>
      <c r="ES74" s="141"/>
      <c r="ET74" s="168"/>
      <c r="EU74" s="141"/>
      <c r="EV74" s="168"/>
      <c r="EW74" s="141"/>
      <c r="EX74" s="168"/>
      <c r="EY74" s="179"/>
      <c r="EZ74" s="141"/>
      <c r="FA74" s="168"/>
      <c r="FB74" s="141"/>
      <c r="FC74" s="168"/>
      <c r="FD74" s="141"/>
      <c r="FE74" s="168"/>
      <c r="FF74" s="141"/>
      <c r="FG74" s="168"/>
      <c r="FH74" s="141"/>
      <c r="FI74" s="168"/>
      <c r="FJ74" s="179"/>
      <c r="FK74" s="141"/>
      <c r="FL74" s="168"/>
      <c r="FM74" s="141"/>
      <c r="FN74" s="168"/>
      <c r="FO74" s="141"/>
      <c r="FP74" s="168"/>
      <c r="FQ74" s="141"/>
      <c r="FR74" s="168"/>
      <c r="FS74" s="141"/>
      <c r="FT74" s="168"/>
      <c r="FU74" s="179"/>
      <c r="FV74" s="141"/>
      <c r="FW74" s="168"/>
      <c r="FX74" s="141"/>
      <c r="FY74" s="168"/>
      <c r="FZ74" s="141"/>
      <c r="GA74" s="168"/>
      <c r="GB74" s="141"/>
      <c r="GC74" s="168"/>
      <c r="GD74" s="141"/>
      <c r="GE74" s="168"/>
      <c r="GF74" s="179"/>
      <c r="GG74" s="141"/>
      <c r="GH74" s="168"/>
      <c r="GI74" s="141"/>
      <c r="GJ74" s="168"/>
      <c r="GK74" s="141"/>
      <c r="GL74" s="168"/>
      <c r="GM74" s="141"/>
      <c r="GN74" s="168"/>
      <c r="GO74" s="141"/>
      <c r="GP74" s="168"/>
      <c r="GQ74" s="179"/>
      <c r="GR74" s="141"/>
      <c r="GS74" s="168"/>
      <c r="GT74" s="141"/>
      <c r="GU74" s="168"/>
      <c r="GV74" s="141"/>
      <c r="GW74" s="168"/>
      <c r="GX74" s="141"/>
      <c r="GY74" s="168"/>
      <c r="GZ74" s="141"/>
      <c r="HA74" s="168"/>
      <c r="HB74" s="179"/>
      <c r="HC74" s="141"/>
      <c r="HD74" s="168"/>
      <c r="HE74" s="141"/>
      <c r="HF74" s="168"/>
      <c r="HG74" s="141"/>
      <c r="HH74" s="168"/>
      <c r="HI74" s="141"/>
      <c r="HJ74" s="168"/>
      <c r="HK74" s="141"/>
      <c r="HL74" s="168"/>
      <c r="HM74" s="179"/>
      <c r="HN74" s="141"/>
      <c r="HO74" s="168"/>
      <c r="HP74" s="141"/>
      <c r="HQ74" s="168"/>
      <c r="HR74" s="141"/>
      <c r="HS74" s="168"/>
      <c r="HT74" s="141"/>
      <c r="HU74" s="168"/>
      <c r="HV74" s="141"/>
      <c r="HW74" s="168"/>
      <c r="HX74" s="179"/>
      <c r="HY74" s="141"/>
      <c r="HZ74" s="168"/>
      <c r="IA74" s="141"/>
      <c r="IB74" s="168"/>
      <c r="IC74" s="141"/>
      <c r="ID74" s="168"/>
      <c r="IE74" s="141"/>
      <c r="IF74" s="168"/>
      <c r="IG74" s="141"/>
      <c r="IH74" s="168"/>
      <c r="II74" s="179"/>
      <c r="IJ74" s="141"/>
      <c r="IK74" s="168"/>
      <c r="IL74" s="141"/>
      <c r="IM74" s="168"/>
      <c r="IN74" s="141"/>
      <c r="IO74" s="168"/>
      <c r="IP74" s="141"/>
      <c r="IQ74" s="168"/>
      <c r="IR74" s="141"/>
      <c r="IS74" s="168"/>
      <c r="IT74" s="179"/>
      <c r="IU74" s="141"/>
      <c r="IV74" s="168"/>
    </row>
    <row r="75" spans="1:256" x14ac:dyDescent="0.25">
      <c r="A75" s="161" t="s">
        <v>78</v>
      </c>
      <c r="B75" s="180">
        <v>2144378</v>
      </c>
      <c r="C75" s="168">
        <v>0.11251288436328225</v>
      </c>
      <c r="D75" s="141">
        <v>54872</v>
      </c>
      <c r="E75" s="168">
        <v>2.5431881286247337E-3</v>
      </c>
      <c r="F75" s="141">
        <v>5706014</v>
      </c>
      <c r="G75" s="168">
        <v>0.31239717156973718</v>
      </c>
      <c r="H75" s="167" t="s">
        <v>76</v>
      </c>
      <c r="I75" s="167" t="s">
        <v>76</v>
      </c>
      <c r="J75" s="141">
        <v>7905264</v>
      </c>
      <c r="K75" s="169">
        <v>0.13600367266369737</v>
      </c>
      <c r="L75" s="179"/>
      <c r="M75" s="141"/>
      <c r="N75" s="168"/>
      <c r="O75" s="141"/>
      <c r="P75" s="168"/>
      <c r="Q75" s="141"/>
      <c r="R75" s="168"/>
      <c r="S75" s="167"/>
      <c r="T75" s="167"/>
      <c r="U75" s="141"/>
      <c r="V75" s="168"/>
      <c r="W75" s="179"/>
      <c r="X75" s="141"/>
      <c r="Y75" s="168"/>
      <c r="Z75" s="141"/>
      <c r="AA75" s="168"/>
      <c r="AB75" s="141"/>
      <c r="AC75" s="168"/>
      <c r="AD75" s="167"/>
      <c r="AE75" s="167"/>
      <c r="AF75" s="141"/>
      <c r="AG75" s="168"/>
      <c r="AH75" s="179"/>
      <c r="AI75" s="141"/>
      <c r="AJ75" s="168"/>
      <c r="AK75" s="141"/>
      <c r="AL75" s="168"/>
      <c r="AM75" s="141"/>
      <c r="AN75" s="168"/>
      <c r="AO75" s="167"/>
      <c r="AP75" s="167"/>
      <c r="AQ75" s="141"/>
      <c r="AR75" s="168"/>
      <c r="AS75" s="179"/>
      <c r="AT75" s="141"/>
      <c r="AU75" s="168"/>
      <c r="AV75" s="141"/>
      <c r="AW75" s="168"/>
      <c r="AX75" s="141"/>
      <c r="AY75" s="168"/>
      <c r="AZ75" s="167"/>
      <c r="BA75" s="167"/>
      <c r="BB75" s="141"/>
      <c r="BC75" s="168"/>
      <c r="BD75" s="179"/>
      <c r="BE75" s="141"/>
      <c r="BF75" s="168"/>
      <c r="BG75" s="141"/>
      <c r="BH75" s="168"/>
      <c r="BI75" s="141"/>
      <c r="BJ75" s="168"/>
      <c r="BK75" s="167"/>
      <c r="BL75" s="167"/>
      <c r="BM75" s="141"/>
      <c r="BN75" s="168"/>
      <c r="BO75" s="179"/>
      <c r="BP75" s="141"/>
      <c r="BQ75" s="168"/>
      <c r="BR75" s="141"/>
      <c r="BS75" s="168"/>
      <c r="BT75" s="141"/>
      <c r="BU75" s="168"/>
      <c r="BV75" s="167"/>
      <c r="BW75" s="167"/>
      <c r="BX75" s="141"/>
      <c r="BY75" s="168"/>
      <c r="BZ75" s="179"/>
      <c r="CA75" s="141"/>
      <c r="CB75" s="168"/>
      <c r="CC75" s="141"/>
      <c r="CD75" s="168"/>
      <c r="CE75" s="141"/>
      <c r="CF75" s="168"/>
      <c r="CG75" s="167"/>
      <c r="CH75" s="167"/>
      <c r="CI75" s="141"/>
      <c r="CJ75" s="168"/>
      <c r="CK75" s="179"/>
      <c r="CL75" s="141"/>
      <c r="CM75" s="168"/>
      <c r="CN75" s="141"/>
      <c r="CO75" s="168"/>
      <c r="CP75" s="141"/>
      <c r="CQ75" s="168"/>
      <c r="CR75" s="167"/>
      <c r="CS75" s="167"/>
      <c r="CT75" s="141"/>
      <c r="CU75" s="168"/>
      <c r="CV75" s="179"/>
      <c r="CW75" s="141"/>
      <c r="CX75" s="168"/>
      <c r="CY75" s="141"/>
      <c r="CZ75" s="168"/>
      <c r="DA75" s="141"/>
      <c r="DB75" s="168"/>
      <c r="DC75" s="167"/>
      <c r="DD75" s="167"/>
      <c r="DE75" s="141"/>
      <c r="DF75" s="168"/>
      <c r="DG75" s="179"/>
      <c r="DH75" s="141"/>
      <c r="DI75" s="168"/>
      <c r="DJ75" s="141"/>
      <c r="DK75" s="168"/>
      <c r="DL75" s="141"/>
      <c r="DM75" s="168"/>
      <c r="DN75" s="167"/>
      <c r="DO75" s="167"/>
      <c r="DP75" s="141"/>
      <c r="DQ75" s="168"/>
      <c r="DR75" s="179"/>
      <c r="DS75" s="141"/>
      <c r="DT75" s="168"/>
      <c r="DU75" s="141"/>
      <c r="DV75" s="168"/>
      <c r="DW75" s="141"/>
      <c r="DX75" s="168"/>
      <c r="DY75" s="167"/>
      <c r="DZ75" s="167"/>
      <c r="EA75" s="141"/>
      <c r="EB75" s="168"/>
      <c r="EC75" s="179"/>
      <c r="ED75" s="141"/>
      <c r="EE75" s="168"/>
      <c r="EF75" s="141"/>
      <c r="EG75" s="168"/>
      <c r="EH75" s="141"/>
      <c r="EI75" s="168"/>
      <c r="EJ75" s="167"/>
      <c r="EK75" s="167"/>
      <c r="EL75" s="141"/>
      <c r="EM75" s="168"/>
      <c r="EN75" s="179"/>
      <c r="EO75" s="141"/>
      <c r="EP75" s="168"/>
      <c r="EQ75" s="141"/>
      <c r="ER75" s="168"/>
      <c r="ES75" s="141"/>
      <c r="ET75" s="168"/>
      <c r="EU75" s="167"/>
      <c r="EV75" s="167"/>
      <c r="EW75" s="141"/>
      <c r="EX75" s="168"/>
      <c r="EY75" s="179"/>
      <c r="EZ75" s="141"/>
      <c r="FA75" s="168"/>
      <c r="FB75" s="141"/>
      <c r="FC75" s="168"/>
      <c r="FD75" s="141"/>
      <c r="FE75" s="168"/>
      <c r="FF75" s="167"/>
      <c r="FG75" s="167"/>
      <c r="FH75" s="141"/>
      <c r="FI75" s="168"/>
      <c r="FJ75" s="179"/>
      <c r="FK75" s="141"/>
      <c r="FL75" s="168"/>
      <c r="FM75" s="141"/>
      <c r="FN75" s="168"/>
      <c r="FO75" s="141"/>
      <c r="FP75" s="168"/>
      <c r="FQ75" s="167"/>
      <c r="FR75" s="167"/>
      <c r="FS75" s="141"/>
      <c r="FT75" s="168"/>
      <c r="FU75" s="179"/>
      <c r="FV75" s="141"/>
      <c r="FW75" s="168"/>
      <c r="FX75" s="141"/>
      <c r="FY75" s="168"/>
      <c r="FZ75" s="141"/>
      <c r="GA75" s="168"/>
      <c r="GB75" s="167"/>
      <c r="GC75" s="167"/>
      <c r="GD75" s="141"/>
      <c r="GE75" s="168"/>
      <c r="GF75" s="179"/>
      <c r="GG75" s="141"/>
      <c r="GH75" s="168"/>
      <c r="GI75" s="141"/>
      <c r="GJ75" s="168"/>
      <c r="GK75" s="141"/>
      <c r="GL75" s="168"/>
      <c r="GM75" s="167"/>
      <c r="GN75" s="167"/>
      <c r="GO75" s="141"/>
      <c r="GP75" s="168"/>
      <c r="GQ75" s="179"/>
      <c r="GR75" s="141"/>
      <c r="GS75" s="168"/>
      <c r="GT75" s="141"/>
      <c r="GU75" s="168"/>
      <c r="GV75" s="141"/>
      <c r="GW75" s="168"/>
      <c r="GX75" s="167"/>
      <c r="GY75" s="167"/>
      <c r="GZ75" s="141"/>
      <c r="HA75" s="168"/>
      <c r="HB75" s="179"/>
      <c r="HC75" s="141"/>
      <c r="HD75" s="168"/>
      <c r="HE75" s="141"/>
      <c r="HF75" s="168"/>
      <c r="HG75" s="141"/>
      <c r="HH75" s="168"/>
      <c r="HI75" s="167"/>
      <c r="HJ75" s="167"/>
      <c r="HK75" s="141"/>
      <c r="HL75" s="168"/>
      <c r="HM75" s="179"/>
      <c r="HN75" s="141"/>
      <c r="HO75" s="168"/>
      <c r="HP75" s="141"/>
      <c r="HQ75" s="168"/>
      <c r="HR75" s="141"/>
      <c r="HS75" s="168"/>
      <c r="HT75" s="167"/>
      <c r="HU75" s="167"/>
      <c r="HV75" s="141"/>
      <c r="HW75" s="168"/>
      <c r="HX75" s="179"/>
      <c r="HY75" s="141"/>
      <c r="HZ75" s="168"/>
      <c r="IA75" s="141"/>
      <c r="IB75" s="168"/>
      <c r="IC75" s="141"/>
      <c r="ID75" s="168"/>
      <c r="IE75" s="167"/>
      <c r="IF75" s="167"/>
      <c r="IG75" s="141"/>
      <c r="IH75" s="168"/>
      <c r="II75" s="179"/>
      <c r="IJ75" s="141"/>
      <c r="IK75" s="168"/>
      <c r="IL75" s="141"/>
      <c r="IM75" s="168"/>
      <c r="IN75" s="141"/>
      <c r="IO75" s="168"/>
      <c r="IP75" s="167"/>
      <c r="IQ75" s="167"/>
      <c r="IR75" s="141"/>
      <c r="IS75" s="168"/>
      <c r="IT75" s="179"/>
      <c r="IU75" s="141"/>
      <c r="IV75" s="168"/>
    </row>
    <row r="76" spans="1:256" x14ac:dyDescent="0.25">
      <c r="A76" s="161" t="s">
        <v>79</v>
      </c>
      <c r="B76" s="170">
        <v>15446095</v>
      </c>
      <c r="C76" s="168">
        <v>0.81043766565375697</v>
      </c>
      <c r="D76" s="141">
        <v>21415316</v>
      </c>
      <c r="E76" s="168">
        <v>0.99254952292512244</v>
      </c>
      <c r="F76" s="141">
        <v>12559241</v>
      </c>
      <c r="G76" s="168">
        <v>0.68760282843026277</v>
      </c>
      <c r="H76" s="141">
        <v>3539657</v>
      </c>
      <c r="I76" s="168">
        <v>1</v>
      </c>
      <c r="J76" s="141">
        <v>52960309</v>
      </c>
      <c r="K76" s="169">
        <v>0.8380144274539375</v>
      </c>
      <c r="L76" s="179"/>
      <c r="M76" s="141"/>
      <c r="N76" s="168"/>
      <c r="O76" s="141"/>
      <c r="P76" s="168"/>
      <c r="Q76" s="141"/>
      <c r="R76" s="168"/>
      <c r="S76" s="141"/>
      <c r="T76" s="168"/>
      <c r="U76" s="141"/>
      <c r="V76" s="168"/>
      <c r="W76" s="179"/>
      <c r="X76" s="141"/>
      <c r="Y76" s="168"/>
      <c r="Z76" s="141"/>
      <c r="AA76" s="168"/>
      <c r="AB76" s="141"/>
      <c r="AC76" s="168"/>
      <c r="AD76" s="141"/>
      <c r="AE76" s="168"/>
      <c r="AF76" s="141"/>
      <c r="AG76" s="168"/>
      <c r="AH76" s="179"/>
      <c r="AI76" s="141"/>
      <c r="AJ76" s="168"/>
      <c r="AK76" s="141"/>
      <c r="AL76" s="168"/>
      <c r="AM76" s="141"/>
      <c r="AN76" s="168"/>
      <c r="AO76" s="141"/>
      <c r="AP76" s="168"/>
      <c r="AQ76" s="141"/>
      <c r="AR76" s="168"/>
      <c r="AS76" s="179"/>
      <c r="AT76" s="141"/>
      <c r="AU76" s="168"/>
      <c r="AV76" s="141"/>
      <c r="AW76" s="168"/>
      <c r="AX76" s="141"/>
      <c r="AY76" s="168"/>
      <c r="AZ76" s="141"/>
      <c r="BA76" s="168"/>
      <c r="BB76" s="141"/>
      <c r="BC76" s="168"/>
      <c r="BD76" s="179"/>
      <c r="BE76" s="141"/>
      <c r="BF76" s="168"/>
      <c r="BG76" s="141"/>
      <c r="BH76" s="168"/>
      <c r="BI76" s="141"/>
      <c r="BJ76" s="168"/>
      <c r="BK76" s="141"/>
      <c r="BL76" s="168"/>
      <c r="BM76" s="141"/>
      <c r="BN76" s="168"/>
      <c r="BO76" s="179"/>
      <c r="BP76" s="141"/>
      <c r="BQ76" s="168"/>
      <c r="BR76" s="141"/>
      <c r="BS76" s="168"/>
      <c r="BT76" s="141"/>
      <c r="BU76" s="168"/>
      <c r="BV76" s="141"/>
      <c r="BW76" s="168"/>
      <c r="BX76" s="141"/>
      <c r="BY76" s="168"/>
      <c r="BZ76" s="179"/>
      <c r="CA76" s="141"/>
      <c r="CB76" s="168"/>
      <c r="CC76" s="141"/>
      <c r="CD76" s="168"/>
      <c r="CE76" s="141"/>
      <c r="CF76" s="168"/>
      <c r="CG76" s="141"/>
      <c r="CH76" s="168"/>
      <c r="CI76" s="141"/>
      <c r="CJ76" s="168"/>
      <c r="CK76" s="179"/>
      <c r="CL76" s="141"/>
      <c r="CM76" s="168"/>
      <c r="CN76" s="141"/>
      <c r="CO76" s="168"/>
      <c r="CP76" s="141"/>
      <c r="CQ76" s="168"/>
      <c r="CR76" s="141"/>
      <c r="CS76" s="168"/>
      <c r="CT76" s="141"/>
      <c r="CU76" s="168"/>
      <c r="CV76" s="179"/>
      <c r="CW76" s="141"/>
      <c r="CX76" s="168"/>
      <c r="CY76" s="141"/>
      <c r="CZ76" s="168"/>
      <c r="DA76" s="141"/>
      <c r="DB76" s="168"/>
      <c r="DC76" s="141"/>
      <c r="DD76" s="168"/>
      <c r="DE76" s="141"/>
      <c r="DF76" s="168"/>
      <c r="DG76" s="179"/>
      <c r="DH76" s="141"/>
      <c r="DI76" s="168"/>
      <c r="DJ76" s="141"/>
      <c r="DK76" s="168"/>
      <c r="DL76" s="141"/>
      <c r="DM76" s="168"/>
      <c r="DN76" s="141"/>
      <c r="DO76" s="168"/>
      <c r="DP76" s="141"/>
      <c r="DQ76" s="168"/>
      <c r="DR76" s="179"/>
      <c r="DS76" s="141"/>
      <c r="DT76" s="168"/>
      <c r="DU76" s="141"/>
      <c r="DV76" s="168"/>
      <c r="DW76" s="141"/>
      <c r="DX76" s="168"/>
      <c r="DY76" s="141"/>
      <c r="DZ76" s="168"/>
      <c r="EA76" s="141"/>
      <c r="EB76" s="168"/>
      <c r="EC76" s="179"/>
      <c r="ED76" s="141"/>
      <c r="EE76" s="168"/>
      <c r="EF76" s="141"/>
      <c r="EG76" s="168"/>
      <c r="EH76" s="141"/>
      <c r="EI76" s="168"/>
      <c r="EJ76" s="141"/>
      <c r="EK76" s="168"/>
      <c r="EL76" s="141"/>
      <c r="EM76" s="168"/>
      <c r="EN76" s="179"/>
      <c r="EO76" s="141"/>
      <c r="EP76" s="168"/>
      <c r="EQ76" s="141"/>
      <c r="ER76" s="168"/>
      <c r="ES76" s="141"/>
      <c r="ET76" s="168"/>
      <c r="EU76" s="141"/>
      <c r="EV76" s="168"/>
      <c r="EW76" s="141"/>
      <c r="EX76" s="168"/>
      <c r="EY76" s="179"/>
      <c r="EZ76" s="141"/>
      <c r="FA76" s="168"/>
      <c r="FB76" s="141"/>
      <c r="FC76" s="168"/>
      <c r="FD76" s="141"/>
      <c r="FE76" s="168"/>
      <c r="FF76" s="141"/>
      <c r="FG76" s="168"/>
      <c r="FH76" s="141"/>
      <c r="FI76" s="168"/>
      <c r="FJ76" s="179"/>
      <c r="FK76" s="141"/>
      <c r="FL76" s="168"/>
      <c r="FM76" s="141"/>
      <c r="FN76" s="168"/>
      <c r="FO76" s="141"/>
      <c r="FP76" s="168"/>
      <c r="FQ76" s="141"/>
      <c r="FR76" s="168"/>
      <c r="FS76" s="141"/>
      <c r="FT76" s="168"/>
      <c r="FU76" s="179"/>
      <c r="FV76" s="141"/>
      <c r="FW76" s="168"/>
      <c r="FX76" s="141"/>
      <c r="FY76" s="168"/>
      <c r="FZ76" s="141"/>
      <c r="GA76" s="168"/>
      <c r="GB76" s="141"/>
      <c r="GC76" s="168"/>
      <c r="GD76" s="141"/>
      <c r="GE76" s="168"/>
      <c r="GF76" s="179"/>
      <c r="GG76" s="141"/>
      <c r="GH76" s="168"/>
      <c r="GI76" s="141"/>
      <c r="GJ76" s="168"/>
      <c r="GK76" s="141"/>
      <c r="GL76" s="168"/>
      <c r="GM76" s="141"/>
      <c r="GN76" s="168"/>
      <c r="GO76" s="141"/>
      <c r="GP76" s="168"/>
      <c r="GQ76" s="179"/>
      <c r="GR76" s="141"/>
      <c r="GS76" s="168"/>
      <c r="GT76" s="141"/>
      <c r="GU76" s="168"/>
      <c r="GV76" s="141"/>
      <c r="GW76" s="168"/>
      <c r="GX76" s="141"/>
      <c r="GY76" s="168"/>
      <c r="GZ76" s="141"/>
      <c r="HA76" s="168"/>
      <c r="HB76" s="179"/>
      <c r="HC76" s="141"/>
      <c r="HD76" s="168"/>
      <c r="HE76" s="141"/>
      <c r="HF76" s="168"/>
      <c r="HG76" s="141"/>
      <c r="HH76" s="168"/>
      <c r="HI76" s="141"/>
      <c r="HJ76" s="168"/>
      <c r="HK76" s="141"/>
      <c r="HL76" s="168"/>
      <c r="HM76" s="179"/>
      <c r="HN76" s="141"/>
      <c r="HO76" s="168"/>
      <c r="HP76" s="141"/>
      <c r="HQ76" s="168"/>
      <c r="HR76" s="141"/>
      <c r="HS76" s="168"/>
      <c r="HT76" s="141"/>
      <c r="HU76" s="168"/>
      <c r="HV76" s="141"/>
      <c r="HW76" s="168"/>
      <c r="HX76" s="179"/>
      <c r="HY76" s="141"/>
      <c r="HZ76" s="168"/>
      <c r="IA76" s="141"/>
      <c r="IB76" s="168"/>
      <c r="IC76" s="141"/>
      <c r="ID76" s="168"/>
      <c r="IE76" s="141"/>
      <c r="IF76" s="168"/>
      <c r="IG76" s="141"/>
      <c r="IH76" s="168"/>
      <c r="II76" s="179"/>
      <c r="IJ76" s="141"/>
      <c r="IK76" s="168"/>
      <c r="IL76" s="141"/>
      <c r="IM76" s="168"/>
      <c r="IN76" s="141"/>
      <c r="IO76" s="168"/>
      <c r="IP76" s="141"/>
      <c r="IQ76" s="168"/>
      <c r="IR76" s="141"/>
      <c r="IS76" s="168"/>
      <c r="IT76" s="179"/>
      <c r="IU76" s="141"/>
      <c r="IV76" s="168"/>
    </row>
    <row r="77" spans="1:256" x14ac:dyDescent="0.25">
      <c r="A77" s="172" t="s">
        <v>80</v>
      </c>
      <c r="B77" s="180">
        <v>19058955</v>
      </c>
      <c r="C77" s="163">
        <v>1</v>
      </c>
      <c r="D77" s="174">
        <v>21576068</v>
      </c>
      <c r="E77" s="173">
        <v>1</v>
      </c>
      <c r="F77" s="174">
        <v>18265255</v>
      </c>
      <c r="G77" s="173">
        <v>1</v>
      </c>
      <c r="H77" s="174">
        <v>3539657</v>
      </c>
      <c r="I77" s="173">
        <v>1</v>
      </c>
      <c r="J77" s="174">
        <v>62439935</v>
      </c>
      <c r="K77" s="166">
        <v>1</v>
      </c>
      <c r="L77" s="179"/>
      <c r="M77" s="181"/>
      <c r="N77" s="168"/>
      <c r="O77" s="141"/>
      <c r="P77" s="168"/>
      <c r="Q77" s="141"/>
      <c r="R77" s="168"/>
      <c r="S77" s="141"/>
      <c r="T77" s="168"/>
      <c r="U77" s="141"/>
      <c r="V77" s="168"/>
      <c r="W77" s="179"/>
      <c r="X77" s="141"/>
      <c r="Y77" s="168"/>
      <c r="Z77" s="141"/>
      <c r="AA77" s="168"/>
      <c r="AB77" s="141"/>
      <c r="AC77" s="168"/>
      <c r="AD77" s="141"/>
      <c r="AE77" s="168"/>
      <c r="AF77" s="141"/>
      <c r="AG77" s="168"/>
      <c r="AH77" s="179"/>
      <c r="AI77" s="141"/>
      <c r="AJ77" s="168"/>
      <c r="AK77" s="141"/>
      <c r="AL77" s="168"/>
      <c r="AM77" s="141"/>
      <c r="AN77" s="168"/>
      <c r="AO77" s="141"/>
      <c r="AP77" s="168"/>
      <c r="AQ77" s="141"/>
      <c r="AR77" s="168"/>
      <c r="AS77" s="179"/>
      <c r="AT77" s="141"/>
      <c r="AU77" s="168"/>
      <c r="AV77" s="141"/>
      <c r="AW77" s="168"/>
      <c r="AX77" s="141"/>
      <c r="AY77" s="168"/>
      <c r="AZ77" s="141"/>
      <c r="BA77" s="168"/>
      <c r="BB77" s="141"/>
      <c r="BC77" s="168"/>
      <c r="BD77" s="179"/>
      <c r="BE77" s="141"/>
      <c r="BF77" s="168"/>
      <c r="BG77" s="141"/>
      <c r="BH77" s="168"/>
      <c r="BI77" s="141"/>
      <c r="BJ77" s="168"/>
      <c r="BK77" s="141"/>
      <c r="BL77" s="168"/>
      <c r="BM77" s="141"/>
      <c r="BN77" s="168"/>
      <c r="BO77" s="179"/>
      <c r="BP77" s="141"/>
      <c r="BQ77" s="168"/>
      <c r="BR77" s="141"/>
      <c r="BS77" s="168"/>
      <c r="BT77" s="141"/>
      <c r="BU77" s="168"/>
      <c r="BV77" s="141"/>
      <c r="BW77" s="168"/>
      <c r="BX77" s="141"/>
      <c r="BY77" s="168"/>
      <c r="BZ77" s="179"/>
      <c r="CA77" s="141"/>
      <c r="CB77" s="168"/>
      <c r="CC77" s="141"/>
      <c r="CD77" s="168"/>
      <c r="CE77" s="141"/>
      <c r="CF77" s="168"/>
      <c r="CG77" s="141"/>
      <c r="CH77" s="168"/>
      <c r="CI77" s="141"/>
      <c r="CJ77" s="168"/>
      <c r="CK77" s="179"/>
      <c r="CL77" s="141"/>
      <c r="CM77" s="168"/>
      <c r="CN77" s="141"/>
      <c r="CO77" s="168"/>
      <c r="CP77" s="141"/>
      <c r="CQ77" s="168"/>
      <c r="CR77" s="141"/>
      <c r="CS77" s="168"/>
      <c r="CT77" s="141"/>
      <c r="CU77" s="168"/>
      <c r="CV77" s="179"/>
      <c r="CW77" s="141"/>
      <c r="CX77" s="168"/>
      <c r="CY77" s="141"/>
      <c r="CZ77" s="168"/>
      <c r="DA77" s="141"/>
      <c r="DB77" s="168"/>
      <c r="DC77" s="141"/>
      <c r="DD77" s="168"/>
      <c r="DE77" s="141"/>
      <c r="DF77" s="168"/>
      <c r="DG77" s="179"/>
      <c r="DH77" s="141"/>
      <c r="DI77" s="168"/>
      <c r="DJ77" s="141"/>
      <c r="DK77" s="168"/>
      <c r="DL77" s="141"/>
      <c r="DM77" s="168"/>
      <c r="DN77" s="141"/>
      <c r="DO77" s="168"/>
      <c r="DP77" s="141"/>
      <c r="DQ77" s="168"/>
      <c r="DR77" s="179"/>
      <c r="DS77" s="141"/>
      <c r="DT77" s="168"/>
      <c r="DU77" s="141"/>
      <c r="DV77" s="168"/>
      <c r="DW77" s="141"/>
      <c r="DX77" s="168"/>
      <c r="DY77" s="141"/>
      <c r="DZ77" s="168"/>
      <c r="EA77" s="141"/>
      <c r="EB77" s="168"/>
      <c r="EC77" s="179"/>
      <c r="ED77" s="141"/>
      <c r="EE77" s="168"/>
      <c r="EF77" s="141"/>
      <c r="EG77" s="168"/>
      <c r="EH77" s="141"/>
      <c r="EI77" s="168"/>
      <c r="EJ77" s="141"/>
      <c r="EK77" s="168"/>
      <c r="EL77" s="141"/>
      <c r="EM77" s="168"/>
      <c r="EN77" s="179"/>
      <c r="EO77" s="141"/>
      <c r="EP77" s="168"/>
      <c r="EQ77" s="141"/>
      <c r="ER77" s="168"/>
      <c r="ES77" s="141"/>
      <c r="ET77" s="168"/>
      <c r="EU77" s="141"/>
      <c r="EV77" s="168"/>
      <c r="EW77" s="141"/>
      <c r="EX77" s="168"/>
      <c r="EY77" s="179"/>
      <c r="EZ77" s="141"/>
      <c r="FA77" s="168"/>
      <c r="FB77" s="141"/>
      <c r="FC77" s="168"/>
      <c r="FD77" s="141"/>
      <c r="FE77" s="168"/>
      <c r="FF77" s="141"/>
      <c r="FG77" s="168"/>
      <c r="FH77" s="141"/>
      <c r="FI77" s="168"/>
      <c r="FJ77" s="179"/>
      <c r="FK77" s="141"/>
      <c r="FL77" s="168"/>
      <c r="FM77" s="141"/>
      <c r="FN77" s="168"/>
      <c r="FO77" s="141"/>
      <c r="FP77" s="168"/>
      <c r="FQ77" s="141"/>
      <c r="FR77" s="168"/>
      <c r="FS77" s="141"/>
      <c r="FT77" s="168"/>
      <c r="FU77" s="179"/>
      <c r="FV77" s="141"/>
      <c r="FW77" s="168"/>
      <c r="FX77" s="141"/>
      <c r="FY77" s="168"/>
      <c r="FZ77" s="141"/>
      <c r="GA77" s="168"/>
      <c r="GB77" s="141"/>
      <c r="GC77" s="168"/>
      <c r="GD77" s="141"/>
      <c r="GE77" s="168"/>
      <c r="GF77" s="179"/>
      <c r="GG77" s="141"/>
      <c r="GH77" s="168"/>
      <c r="GI77" s="141"/>
      <c r="GJ77" s="168"/>
      <c r="GK77" s="141"/>
      <c r="GL77" s="168"/>
      <c r="GM77" s="141"/>
      <c r="GN77" s="168"/>
      <c r="GO77" s="141"/>
      <c r="GP77" s="168"/>
      <c r="GQ77" s="179"/>
      <c r="GR77" s="141"/>
      <c r="GS77" s="168"/>
      <c r="GT77" s="141"/>
      <c r="GU77" s="168"/>
      <c r="GV77" s="141"/>
      <c r="GW77" s="168"/>
      <c r="GX77" s="141"/>
      <c r="GY77" s="168"/>
      <c r="GZ77" s="141"/>
      <c r="HA77" s="168"/>
      <c r="HB77" s="179"/>
      <c r="HC77" s="141"/>
      <c r="HD77" s="168"/>
      <c r="HE77" s="141"/>
      <c r="HF77" s="168"/>
      <c r="HG77" s="141"/>
      <c r="HH77" s="168"/>
      <c r="HI77" s="141"/>
      <c r="HJ77" s="168"/>
      <c r="HK77" s="141"/>
      <c r="HL77" s="168"/>
      <c r="HM77" s="179"/>
      <c r="HN77" s="141"/>
      <c r="HO77" s="168"/>
      <c r="HP77" s="141"/>
      <c r="HQ77" s="168"/>
      <c r="HR77" s="141"/>
      <c r="HS77" s="168"/>
      <c r="HT77" s="141"/>
      <c r="HU77" s="168"/>
      <c r="HV77" s="141"/>
      <c r="HW77" s="168"/>
      <c r="HX77" s="179"/>
      <c r="HY77" s="141"/>
      <c r="HZ77" s="168"/>
      <c r="IA77" s="141"/>
      <c r="IB77" s="168"/>
      <c r="IC77" s="141"/>
      <c r="ID77" s="168"/>
      <c r="IE77" s="141"/>
      <c r="IF77" s="168"/>
      <c r="IG77" s="141"/>
      <c r="IH77" s="168"/>
      <c r="II77" s="179"/>
      <c r="IJ77" s="141"/>
      <c r="IK77" s="168"/>
      <c r="IL77" s="141"/>
      <c r="IM77" s="168"/>
      <c r="IN77" s="141"/>
      <c r="IO77" s="168"/>
      <c r="IP77" s="141"/>
      <c r="IQ77" s="168"/>
      <c r="IR77" s="141"/>
      <c r="IS77" s="168"/>
      <c r="IT77" s="179"/>
      <c r="IU77" s="141"/>
      <c r="IV77" s="168"/>
    </row>
    <row r="78" spans="1:256" ht="6.75" customHeight="1" x14ac:dyDescent="0.25">
      <c r="A78" s="175"/>
      <c r="B78" s="174"/>
      <c r="C78" s="174"/>
      <c r="D78" s="171"/>
      <c r="E78" s="171"/>
      <c r="F78" s="171"/>
      <c r="G78" s="171"/>
      <c r="H78" s="176"/>
      <c r="I78" s="171"/>
      <c r="J78" s="171"/>
      <c r="K78" s="177"/>
    </row>
    <row r="79" spans="1:256" s="160" customFormat="1" ht="26.25" customHeight="1" x14ac:dyDescent="0.25">
      <c r="A79" s="154">
        <v>2009</v>
      </c>
      <c r="B79" s="155" t="s">
        <v>70</v>
      </c>
      <c r="C79" s="156"/>
      <c r="D79" s="156" t="s">
        <v>71</v>
      </c>
      <c r="E79" s="156"/>
      <c r="F79" s="156" t="s">
        <v>72</v>
      </c>
      <c r="G79" s="156"/>
      <c r="H79" s="157" t="s">
        <v>73</v>
      </c>
      <c r="I79" s="158"/>
      <c r="J79" s="156" t="s">
        <v>74</v>
      </c>
      <c r="K79" s="15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c r="BF79" s="119"/>
      <c r="BG79" s="119"/>
      <c r="BH79" s="119"/>
      <c r="BI79" s="119"/>
      <c r="BJ79" s="119"/>
      <c r="BK79" s="119"/>
      <c r="BL79" s="119"/>
      <c r="BM79" s="119"/>
      <c r="BN79" s="119"/>
      <c r="BO79" s="119"/>
      <c r="BP79" s="119"/>
      <c r="BQ79" s="119"/>
      <c r="BR79" s="119"/>
      <c r="BS79" s="119"/>
      <c r="BT79" s="119"/>
      <c r="BU79" s="119"/>
      <c r="BV79" s="119"/>
      <c r="BW79" s="119"/>
      <c r="BX79" s="119"/>
      <c r="BY79" s="119"/>
      <c r="BZ79" s="119"/>
      <c r="CA79" s="119"/>
      <c r="CB79" s="119"/>
      <c r="CC79" s="119"/>
      <c r="CD79" s="119"/>
      <c r="CE79" s="119"/>
      <c r="CF79" s="119"/>
      <c r="CG79" s="119"/>
      <c r="CH79" s="119"/>
      <c r="CI79" s="119"/>
      <c r="CJ79" s="119"/>
      <c r="CK79" s="119"/>
      <c r="CL79" s="119"/>
      <c r="CM79" s="119"/>
      <c r="CN79" s="119"/>
      <c r="CO79" s="119"/>
      <c r="CP79" s="119"/>
      <c r="CQ79" s="119"/>
      <c r="CR79" s="119"/>
      <c r="CS79" s="119"/>
      <c r="CT79" s="119"/>
      <c r="CU79" s="119"/>
      <c r="CV79" s="119"/>
      <c r="CW79" s="119"/>
      <c r="CX79" s="119"/>
      <c r="CY79" s="119"/>
      <c r="CZ79" s="119"/>
      <c r="DA79" s="119"/>
      <c r="DB79" s="119"/>
      <c r="DC79" s="119"/>
      <c r="DD79" s="119"/>
      <c r="DE79" s="119"/>
      <c r="DF79" s="119"/>
      <c r="DG79" s="119"/>
      <c r="DH79" s="119"/>
      <c r="DI79" s="119"/>
      <c r="DJ79" s="119"/>
      <c r="DK79" s="119"/>
      <c r="DL79" s="119"/>
      <c r="DM79" s="119"/>
      <c r="DN79" s="119"/>
      <c r="DO79" s="119"/>
      <c r="DP79" s="119"/>
      <c r="DQ79" s="119"/>
      <c r="DR79" s="119"/>
      <c r="DS79" s="119"/>
      <c r="DT79" s="119"/>
      <c r="DU79" s="119"/>
      <c r="DV79" s="119"/>
      <c r="DW79" s="119"/>
      <c r="DX79" s="119"/>
      <c r="DY79" s="119"/>
      <c r="DZ79" s="119"/>
      <c r="EA79" s="119"/>
      <c r="EB79" s="119"/>
      <c r="EC79" s="119"/>
      <c r="ED79" s="119"/>
      <c r="EE79" s="119"/>
      <c r="EF79" s="119"/>
      <c r="EG79" s="119"/>
      <c r="EH79" s="119"/>
      <c r="EI79" s="119"/>
      <c r="EJ79" s="119"/>
      <c r="EK79" s="119"/>
      <c r="EL79" s="119"/>
      <c r="EM79" s="119"/>
      <c r="EN79" s="119"/>
      <c r="EO79" s="119"/>
      <c r="EP79" s="119"/>
      <c r="EQ79" s="119"/>
      <c r="ER79" s="119"/>
      <c r="ES79" s="119"/>
      <c r="ET79" s="119"/>
      <c r="EU79" s="119"/>
      <c r="EV79" s="119"/>
      <c r="EW79" s="119"/>
      <c r="EX79" s="119"/>
      <c r="EY79" s="119"/>
      <c r="EZ79" s="119"/>
      <c r="FA79" s="119"/>
      <c r="FB79" s="119"/>
      <c r="FC79" s="119"/>
      <c r="FD79" s="119"/>
      <c r="FE79" s="119"/>
      <c r="FF79" s="119"/>
      <c r="FG79" s="119"/>
      <c r="FH79" s="119"/>
      <c r="FI79" s="119"/>
      <c r="FJ79" s="119"/>
      <c r="FK79" s="119"/>
      <c r="FL79" s="119"/>
      <c r="FM79" s="119"/>
      <c r="FN79" s="119"/>
      <c r="FO79" s="119"/>
      <c r="FP79" s="119"/>
      <c r="FQ79" s="119"/>
      <c r="FR79" s="119"/>
      <c r="FS79" s="119"/>
      <c r="FT79" s="119"/>
      <c r="FU79" s="119"/>
      <c r="FV79" s="119"/>
      <c r="FW79" s="119"/>
      <c r="FX79" s="119"/>
      <c r="FY79" s="119"/>
      <c r="FZ79" s="119"/>
      <c r="GA79" s="119"/>
      <c r="GB79" s="119"/>
      <c r="GC79" s="119"/>
      <c r="GD79" s="119"/>
      <c r="GE79" s="119"/>
      <c r="GF79" s="119"/>
      <c r="GG79" s="119"/>
      <c r="GH79" s="119"/>
      <c r="GI79" s="119"/>
      <c r="GJ79" s="119"/>
      <c r="GK79" s="119"/>
      <c r="GL79" s="119"/>
      <c r="GM79" s="119"/>
      <c r="GN79" s="119"/>
      <c r="GO79" s="119"/>
      <c r="GP79" s="119"/>
      <c r="GQ79" s="119"/>
      <c r="GR79" s="119"/>
      <c r="GS79" s="119"/>
      <c r="GT79" s="119"/>
      <c r="GU79" s="119"/>
      <c r="GV79" s="119"/>
      <c r="GW79" s="119"/>
      <c r="GX79" s="119"/>
      <c r="GY79" s="119"/>
      <c r="GZ79" s="119"/>
      <c r="HA79" s="119"/>
      <c r="HB79" s="119"/>
      <c r="HC79" s="119"/>
      <c r="HD79" s="119"/>
      <c r="HE79" s="119"/>
      <c r="HF79" s="119"/>
      <c r="HG79" s="119"/>
      <c r="HH79" s="119"/>
      <c r="HI79" s="119"/>
      <c r="HJ79" s="119"/>
      <c r="HK79" s="119"/>
      <c r="HL79" s="119"/>
      <c r="HM79" s="119"/>
      <c r="HN79" s="119"/>
      <c r="HO79" s="119"/>
      <c r="HP79" s="119"/>
      <c r="HQ79" s="119"/>
      <c r="HR79" s="119"/>
      <c r="HS79" s="119"/>
      <c r="HT79" s="119"/>
      <c r="HU79" s="119"/>
      <c r="HV79" s="119"/>
      <c r="HW79" s="119"/>
      <c r="HX79" s="119"/>
      <c r="HY79" s="119"/>
      <c r="HZ79" s="119"/>
      <c r="IA79" s="119"/>
      <c r="IB79" s="119"/>
      <c r="IC79" s="119"/>
      <c r="ID79" s="119"/>
      <c r="IE79" s="119"/>
      <c r="IF79" s="119"/>
      <c r="IG79" s="119"/>
      <c r="IH79" s="119"/>
      <c r="II79" s="119"/>
      <c r="IJ79" s="119"/>
      <c r="IK79" s="119"/>
      <c r="IL79" s="119"/>
      <c r="IM79" s="119"/>
      <c r="IN79" s="119"/>
      <c r="IO79" s="119"/>
      <c r="IP79" s="119"/>
      <c r="IQ79" s="119"/>
      <c r="IR79" s="119"/>
      <c r="IS79" s="119"/>
      <c r="IT79" s="119"/>
      <c r="IU79" s="119"/>
      <c r="IV79" s="119"/>
    </row>
    <row r="80" spans="1:256" x14ac:dyDescent="0.25">
      <c r="A80" s="161" t="s">
        <v>75</v>
      </c>
      <c r="B80" s="162">
        <v>1473524</v>
      </c>
      <c r="C80" s="163">
        <v>7.545682255292159E-2</v>
      </c>
      <c r="D80" s="164">
        <v>115573</v>
      </c>
      <c r="E80" s="163">
        <v>5.746842662573322E-3</v>
      </c>
      <c r="F80" s="182" t="s">
        <v>76</v>
      </c>
      <c r="G80" s="165" t="s">
        <v>76</v>
      </c>
      <c r="H80" s="182" t="s">
        <v>76</v>
      </c>
      <c r="I80" s="165" t="s">
        <v>76</v>
      </c>
      <c r="J80" s="164">
        <v>1589097</v>
      </c>
      <c r="K80" s="166">
        <v>2.580844652558878E-2</v>
      </c>
      <c r="L80" s="179"/>
      <c r="M80" s="141"/>
      <c r="N80" s="168"/>
      <c r="O80" s="141"/>
      <c r="P80" s="168"/>
      <c r="Q80" s="141"/>
      <c r="R80" s="168"/>
      <c r="S80" s="141"/>
      <c r="T80" s="168"/>
      <c r="U80" s="141"/>
      <c r="V80" s="168"/>
      <c r="W80" s="179"/>
      <c r="X80" s="141"/>
      <c r="Y80" s="168"/>
      <c r="Z80" s="141"/>
      <c r="AA80" s="168"/>
      <c r="AB80" s="141"/>
      <c r="AC80" s="168"/>
      <c r="AD80" s="141"/>
      <c r="AE80" s="168"/>
      <c r="AF80" s="141"/>
      <c r="AG80" s="168"/>
      <c r="AH80" s="179"/>
      <c r="AI80" s="141"/>
      <c r="AJ80" s="168"/>
      <c r="AK80" s="141"/>
      <c r="AL80" s="168"/>
      <c r="AM80" s="141"/>
      <c r="AN80" s="168"/>
      <c r="AO80" s="141"/>
      <c r="AP80" s="168"/>
      <c r="AQ80" s="141"/>
      <c r="AR80" s="168"/>
      <c r="AS80" s="179"/>
      <c r="AT80" s="141"/>
      <c r="AU80" s="168"/>
      <c r="AV80" s="141"/>
      <c r="AW80" s="168"/>
      <c r="AX80" s="141"/>
      <c r="AY80" s="168"/>
      <c r="AZ80" s="141"/>
      <c r="BA80" s="168"/>
      <c r="BB80" s="141"/>
      <c r="BC80" s="168"/>
      <c r="BD80" s="179"/>
      <c r="BE80" s="141"/>
      <c r="BF80" s="168"/>
      <c r="BG80" s="141"/>
      <c r="BH80" s="168"/>
      <c r="BI80" s="141"/>
      <c r="BJ80" s="168"/>
      <c r="BK80" s="141"/>
      <c r="BL80" s="168"/>
      <c r="BM80" s="141"/>
      <c r="BN80" s="168"/>
      <c r="BO80" s="179"/>
      <c r="BP80" s="141"/>
      <c r="BQ80" s="168"/>
      <c r="BR80" s="141"/>
      <c r="BS80" s="168"/>
      <c r="BT80" s="141"/>
      <c r="BU80" s="168"/>
      <c r="BV80" s="141"/>
      <c r="BW80" s="168"/>
      <c r="BX80" s="141"/>
      <c r="BY80" s="168"/>
      <c r="BZ80" s="179"/>
      <c r="CA80" s="141"/>
      <c r="CB80" s="168"/>
      <c r="CC80" s="141"/>
      <c r="CD80" s="168"/>
      <c r="CE80" s="141"/>
      <c r="CF80" s="168"/>
      <c r="CG80" s="141"/>
      <c r="CH80" s="168"/>
      <c r="CI80" s="141"/>
      <c r="CJ80" s="168"/>
      <c r="CK80" s="179"/>
      <c r="CL80" s="141"/>
      <c r="CM80" s="168"/>
      <c r="CN80" s="141"/>
      <c r="CO80" s="168"/>
      <c r="CP80" s="141"/>
      <c r="CQ80" s="168"/>
      <c r="CR80" s="141"/>
      <c r="CS80" s="168"/>
      <c r="CT80" s="141"/>
      <c r="CU80" s="168"/>
      <c r="CV80" s="179"/>
      <c r="CW80" s="141"/>
      <c r="CX80" s="168"/>
      <c r="CY80" s="141"/>
      <c r="CZ80" s="168"/>
      <c r="DA80" s="141"/>
      <c r="DB80" s="168"/>
      <c r="DC80" s="141"/>
      <c r="DD80" s="168"/>
      <c r="DE80" s="141"/>
      <c r="DF80" s="168"/>
      <c r="DG80" s="179"/>
      <c r="DH80" s="141"/>
      <c r="DI80" s="168"/>
      <c r="DJ80" s="141"/>
      <c r="DK80" s="168"/>
      <c r="DL80" s="141"/>
      <c r="DM80" s="168"/>
      <c r="DN80" s="141"/>
      <c r="DO80" s="168"/>
      <c r="DP80" s="141"/>
      <c r="DQ80" s="168"/>
      <c r="DR80" s="179"/>
      <c r="DS80" s="141"/>
      <c r="DT80" s="168"/>
      <c r="DU80" s="141"/>
      <c r="DV80" s="168"/>
      <c r="DW80" s="141"/>
      <c r="DX80" s="168"/>
      <c r="DY80" s="141"/>
      <c r="DZ80" s="168"/>
      <c r="EA80" s="141"/>
      <c r="EB80" s="168"/>
      <c r="EC80" s="179"/>
      <c r="ED80" s="141"/>
      <c r="EE80" s="168"/>
      <c r="EF80" s="141"/>
      <c r="EG80" s="168"/>
      <c r="EH80" s="141"/>
      <c r="EI80" s="168"/>
      <c r="EJ80" s="141"/>
      <c r="EK80" s="168"/>
      <c r="EL80" s="141"/>
      <c r="EM80" s="168"/>
      <c r="EN80" s="179"/>
      <c r="EO80" s="141"/>
      <c r="EP80" s="168"/>
      <c r="EQ80" s="141"/>
      <c r="ER80" s="168"/>
      <c r="ES80" s="141"/>
      <c r="ET80" s="168"/>
      <c r="EU80" s="141"/>
      <c r="EV80" s="168"/>
      <c r="EW80" s="141"/>
      <c r="EX80" s="168"/>
      <c r="EY80" s="179"/>
      <c r="EZ80" s="141"/>
      <c r="FA80" s="168"/>
      <c r="FB80" s="141"/>
      <c r="FC80" s="168"/>
      <c r="FD80" s="141"/>
      <c r="FE80" s="168"/>
      <c r="FF80" s="141"/>
      <c r="FG80" s="168"/>
      <c r="FH80" s="141"/>
      <c r="FI80" s="168"/>
      <c r="FJ80" s="179"/>
      <c r="FK80" s="141"/>
      <c r="FL80" s="168"/>
      <c r="FM80" s="141"/>
      <c r="FN80" s="168"/>
      <c r="FO80" s="141"/>
      <c r="FP80" s="168"/>
      <c r="FQ80" s="141"/>
      <c r="FR80" s="168"/>
      <c r="FS80" s="141"/>
      <c r="FT80" s="168"/>
      <c r="FU80" s="179"/>
      <c r="FV80" s="141"/>
      <c r="FW80" s="168"/>
      <c r="FX80" s="141"/>
      <c r="FY80" s="168"/>
      <c r="FZ80" s="141"/>
      <c r="GA80" s="168"/>
      <c r="GB80" s="141"/>
      <c r="GC80" s="168"/>
      <c r="GD80" s="141"/>
      <c r="GE80" s="168"/>
      <c r="GF80" s="179"/>
      <c r="GG80" s="141"/>
      <c r="GH80" s="168"/>
      <c r="GI80" s="141"/>
      <c r="GJ80" s="168"/>
      <c r="GK80" s="141"/>
      <c r="GL80" s="168"/>
      <c r="GM80" s="141"/>
      <c r="GN80" s="168"/>
      <c r="GO80" s="141"/>
      <c r="GP80" s="168"/>
      <c r="GQ80" s="179"/>
      <c r="GR80" s="141"/>
      <c r="GS80" s="168"/>
      <c r="GT80" s="141"/>
      <c r="GU80" s="168"/>
      <c r="GV80" s="141"/>
      <c r="GW80" s="168"/>
      <c r="GX80" s="141"/>
      <c r="GY80" s="168"/>
      <c r="GZ80" s="141"/>
      <c r="HA80" s="168"/>
      <c r="HB80" s="179"/>
      <c r="HC80" s="141"/>
      <c r="HD80" s="168"/>
      <c r="HE80" s="141"/>
      <c r="HF80" s="168"/>
      <c r="HG80" s="141"/>
      <c r="HH80" s="168"/>
      <c r="HI80" s="141"/>
      <c r="HJ80" s="168"/>
      <c r="HK80" s="141"/>
      <c r="HL80" s="168"/>
      <c r="HM80" s="179"/>
      <c r="HN80" s="141"/>
      <c r="HO80" s="168"/>
      <c r="HP80" s="141"/>
      <c r="HQ80" s="168"/>
      <c r="HR80" s="141"/>
      <c r="HS80" s="168"/>
      <c r="HT80" s="141"/>
      <c r="HU80" s="168"/>
      <c r="HV80" s="141"/>
      <c r="HW80" s="168"/>
      <c r="HX80" s="179"/>
      <c r="HY80" s="141"/>
      <c r="HZ80" s="168"/>
      <c r="IA80" s="141"/>
      <c r="IB80" s="168"/>
      <c r="IC80" s="141"/>
      <c r="ID80" s="168"/>
      <c r="IE80" s="141"/>
      <c r="IF80" s="168"/>
      <c r="IG80" s="141"/>
      <c r="IH80" s="168"/>
      <c r="II80" s="179"/>
      <c r="IJ80" s="141"/>
      <c r="IK80" s="168"/>
      <c r="IL80" s="141"/>
      <c r="IM80" s="168"/>
      <c r="IN80" s="141"/>
      <c r="IO80" s="168"/>
      <c r="IP80" s="141"/>
      <c r="IQ80" s="168"/>
      <c r="IR80" s="141"/>
      <c r="IS80" s="168"/>
      <c r="IT80" s="179"/>
      <c r="IU80" s="141"/>
      <c r="IV80" s="168"/>
    </row>
    <row r="81" spans="1:256" x14ac:dyDescent="0.25">
      <c r="A81" s="183" t="s">
        <v>77</v>
      </c>
      <c r="B81" s="167" t="s">
        <v>76</v>
      </c>
      <c r="C81" s="167" t="s">
        <v>76</v>
      </c>
      <c r="D81" s="167" t="s">
        <v>76</v>
      </c>
      <c r="E81" s="167" t="s">
        <v>76</v>
      </c>
      <c r="F81" s="167" t="s">
        <v>76</v>
      </c>
      <c r="G81" s="167" t="s">
        <v>76</v>
      </c>
      <c r="H81" s="184">
        <v>10680</v>
      </c>
      <c r="I81" s="168">
        <v>3.7444057421233373E-3</v>
      </c>
      <c r="J81" s="141">
        <v>10680</v>
      </c>
      <c r="K81" s="169">
        <v>1.734533567763882E-4</v>
      </c>
      <c r="L81" s="179"/>
      <c r="M81" s="141"/>
      <c r="N81" s="168"/>
      <c r="O81" s="141"/>
      <c r="P81" s="168"/>
      <c r="Q81" s="141"/>
      <c r="R81" s="168"/>
      <c r="S81" s="167"/>
      <c r="T81" s="167"/>
      <c r="U81" s="141"/>
      <c r="V81" s="168"/>
      <c r="W81" s="179"/>
      <c r="X81" s="141"/>
      <c r="Y81" s="168"/>
      <c r="Z81" s="141"/>
      <c r="AA81" s="168"/>
      <c r="AB81" s="141"/>
      <c r="AC81" s="168"/>
      <c r="AD81" s="167"/>
      <c r="AE81" s="167"/>
      <c r="AF81" s="141"/>
      <c r="AG81" s="168"/>
      <c r="AH81" s="179"/>
      <c r="AI81" s="141"/>
      <c r="AJ81" s="168"/>
      <c r="AK81" s="141"/>
      <c r="AL81" s="168"/>
      <c r="AM81" s="141"/>
      <c r="AN81" s="168"/>
      <c r="AO81" s="167"/>
      <c r="AP81" s="167"/>
      <c r="AQ81" s="141"/>
      <c r="AR81" s="168"/>
      <c r="AS81" s="179"/>
      <c r="AT81" s="141"/>
      <c r="AU81" s="168"/>
      <c r="AV81" s="141"/>
      <c r="AW81" s="168"/>
      <c r="AX81" s="141"/>
      <c r="AY81" s="168"/>
      <c r="AZ81" s="167"/>
      <c r="BA81" s="167"/>
      <c r="BB81" s="141"/>
      <c r="BC81" s="168"/>
      <c r="BD81" s="179"/>
      <c r="BE81" s="141"/>
      <c r="BF81" s="168"/>
      <c r="BG81" s="141"/>
      <c r="BH81" s="168"/>
      <c r="BI81" s="141"/>
      <c r="BJ81" s="168"/>
      <c r="BK81" s="167"/>
      <c r="BL81" s="167"/>
      <c r="BM81" s="141"/>
      <c r="BN81" s="168"/>
      <c r="BO81" s="179"/>
      <c r="BP81" s="141"/>
      <c r="BQ81" s="168"/>
      <c r="BR81" s="141"/>
      <c r="BS81" s="168"/>
      <c r="BT81" s="141"/>
      <c r="BU81" s="168"/>
      <c r="BV81" s="167"/>
      <c r="BW81" s="167"/>
      <c r="BX81" s="141"/>
      <c r="BY81" s="168"/>
      <c r="BZ81" s="179"/>
      <c r="CA81" s="141"/>
      <c r="CB81" s="168"/>
      <c r="CC81" s="141"/>
      <c r="CD81" s="168"/>
      <c r="CE81" s="141"/>
      <c r="CF81" s="168"/>
      <c r="CG81" s="167"/>
      <c r="CH81" s="167"/>
      <c r="CI81" s="141"/>
      <c r="CJ81" s="168"/>
      <c r="CK81" s="179"/>
      <c r="CL81" s="141"/>
      <c r="CM81" s="168"/>
      <c r="CN81" s="141"/>
      <c r="CO81" s="168"/>
      <c r="CP81" s="141"/>
      <c r="CQ81" s="168"/>
      <c r="CR81" s="167"/>
      <c r="CS81" s="167"/>
      <c r="CT81" s="141"/>
      <c r="CU81" s="168"/>
      <c r="CV81" s="179"/>
      <c r="CW81" s="141"/>
      <c r="CX81" s="168"/>
      <c r="CY81" s="141"/>
      <c r="CZ81" s="168"/>
      <c r="DA81" s="141"/>
      <c r="DB81" s="168"/>
      <c r="DC81" s="167"/>
      <c r="DD81" s="167"/>
      <c r="DE81" s="141"/>
      <c r="DF81" s="168"/>
      <c r="DG81" s="179"/>
      <c r="DH81" s="141"/>
      <c r="DI81" s="168"/>
      <c r="DJ81" s="141"/>
      <c r="DK81" s="168"/>
      <c r="DL81" s="141"/>
      <c r="DM81" s="168"/>
      <c r="DN81" s="167"/>
      <c r="DO81" s="167"/>
      <c r="DP81" s="141"/>
      <c r="DQ81" s="168"/>
      <c r="DR81" s="179"/>
      <c r="DS81" s="141"/>
      <c r="DT81" s="168"/>
      <c r="DU81" s="141"/>
      <c r="DV81" s="168"/>
      <c r="DW81" s="141"/>
      <c r="DX81" s="168"/>
      <c r="DY81" s="167"/>
      <c r="DZ81" s="167"/>
      <c r="EA81" s="141"/>
      <c r="EB81" s="168"/>
      <c r="EC81" s="179"/>
      <c r="ED81" s="141"/>
      <c r="EE81" s="168"/>
      <c r="EF81" s="141"/>
      <c r="EG81" s="168"/>
      <c r="EH81" s="141"/>
      <c r="EI81" s="168"/>
      <c r="EJ81" s="167"/>
      <c r="EK81" s="167"/>
      <c r="EL81" s="141"/>
      <c r="EM81" s="168"/>
      <c r="EN81" s="179"/>
      <c r="EO81" s="141"/>
      <c r="EP81" s="168"/>
      <c r="EQ81" s="141"/>
      <c r="ER81" s="168"/>
      <c r="ES81" s="141"/>
      <c r="ET81" s="168"/>
      <c r="EU81" s="167"/>
      <c r="EV81" s="167"/>
      <c r="EW81" s="141"/>
      <c r="EX81" s="168"/>
      <c r="EY81" s="179"/>
      <c r="EZ81" s="141"/>
      <c r="FA81" s="168"/>
      <c r="FB81" s="141"/>
      <c r="FC81" s="168"/>
      <c r="FD81" s="141"/>
      <c r="FE81" s="168"/>
      <c r="FF81" s="167"/>
      <c r="FG81" s="167"/>
      <c r="FH81" s="141"/>
      <c r="FI81" s="168"/>
      <c r="FJ81" s="179"/>
      <c r="FK81" s="141"/>
      <c r="FL81" s="168"/>
      <c r="FM81" s="141"/>
      <c r="FN81" s="168"/>
      <c r="FO81" s="141"/>
      <c r="FP81" s="168"/>
      <c r="FQ81" s="167"/>
      <c r="FR81" s="167"/>
      <c r="FS81" s="141"/>
      <c r="FT81" s="168"/>
      <c r="FU81" s="179"/>
      <c r="FV81" s="141"/>
      <c r="FW81" s="168"/>
      <c r="FX81" s="141"/>
      <c r="FY81" s="168"/>
      <c r="FZ81" s="141"/>
      <c r="GA81" s="168"/>
      <c r="GB81" s="167"/>
      <c r="GC81" s="167"/>
      <c r="GD81" s="141"/>
      <c r="GE81" s="168"/>
      <c r="GF81" s="179"/>
      <c r="GG81" s="141"/>
      <c r="GH81" s="168"/>
      <c r="GI81" s="141"/>
      <c r="GJ81" s="168"/>
      <c r="GK81" s="141"/>
      <c r="GL81" s="168"/>
      <c r="GM81" s="167"/>
      <c r="GN81" s="167"/>
      <c r="GO81" s="141"/>
      <c r="GP81" s="168"/>
      <c r="GQ81" s="179"/>
      <c r="GR81" s="141"/>
      <c r="GS81" s="168"/>
      <c r="GT81" s="141"/>
      <c r="GU81" s="168"/>
      <c r="GV81" s="141"/>
      <c r="GW81" s="168"/>
      <c r="GX81" s="167"/>
      <c r="GY81" s="167"/>
      <c r="GZ81" s="141"/>
      <c r="HA81" s="168"/>
      <c r="HB81" s="179"/>
      <c r="HC81" s="141"/>
      <c r="HD81" s="168"/>
      <c r="HE81" s="141"/>
      <c r="HF81" s="168"/>
      <c r="HG81" s="141"/>
      <c r="HH81" s="168"/>
      <c r="HI81" s="167"/>
      <c r="HJ81" s="167"/>
      <c r="HK81" s="141"/>
      <c r="HL81" s="168"/>
      <c r="HM81" s="179"/>
      <c r="HN81" s="141"/>
      <c r="HO81" s="168"/>
      <c r="HP81" s="141"/>
      <c r="HQ81" s="168"/>
      <c r="HR81" s="141"/>
      <c r="HS81" s="168"/>
      <c r="HT81" s="167"/>
      <c r="HU81" s="167"/>
      <c r="HV81" s="141"/>
      <c r="HW81" s="168"/>
      <c r="HX81" s="179"/>
      <c r="HY81" s="141"/>
      <c r="HZ81" s="168"/>
      <c r="IA81" s="141"/>
      <c r="IB81" s="168"/>
      <c r="IC81" s="141"/>
      <c r="ID81" s="168"/>
      <c r="IE81" s="167"/>
      <c r="IF81" s="167"/>
      <c r="IG81" s="141"/>
      <c r="IH81" s="168"/>
      <c r="II81" s="179"/>
      <c r="IJ81" s="141"/>
      <c r="IK81" s="168"/>
      <c r="IL81" s="141"/>
      <c r="IM81" s="168"/>
      <c r="IN81" s="141"/>
      <c r="IO81" s="168"/>
      <c r="IP81" s="167"/>
      <c r="IQ81" s="167"/>
      <c r="IR81" s="141"/>
      <c r="IS81" s="168"/>
      <c r="IT81" s="179"/>
      <c r="IU81" s="141"/>
      <c r="IV81" s="168"/>
    </row>
    <row r="82" spans="1:256" x14ac:dyDescent="0.25">
      <c r="A82" s="161" t="s">
        <v>78</v>
      </c>
      <c r="B82" s="180">
        <v>1903112</v>
      </c>
      <c r="C82" s="168">
        <v>9.7455341400842957E-2</v>
      </c>
      <c r="D82" s="141">
        <v>140596</v>
      </c>
      <c r="E82" s="168">
        <v>6.9911059761982369E-3</v>
      </c>
      <c r="F82" s="141">
        <v>6330412</v>
      </c>
      <c r="G82" s="168">
        <v>0.33175204987674878</v>
      </c>
      <c r="H82" s="167" t="s">
        <v>76</v>
      </c>
      <c r="I82" s="167" t="s">
        <v>76</v>
      </c>
      <c r="J82" s="141">
        <v>8374120</v>
      </c>
      <c r="K82" s="169">
        <v>0.13600367266369737</v>
      </c>
      <c r="L82" s="179"/>
      <c r="M82" s="141"/>
      <c r="N82" s="168"/>
      <c r="O82" s="141"/>
      <c r="P82" s="168"/>
      <c r="Q82" s="141"/>
      <c r="R82" s="168"/>
      <c r="S82" s="167"/>
      <c r="T82" s="167"/>
      <c r="U82" s="141"/>
      <c r="V82" s="168"/>
      <c r="W82" s="179"/>
      <c r="X82" s="141"/>
      <c r="Y82" s="168"/>
      <c r="Z82" s="141"/>
      <c r="AA82" s="168"/>
      <c r="AB82" s="141"/>
      <c r="AC82" s="168"/>
      <c r="AD82" s="167"/>
      <c r="AE82" s="167"/>
      <c r="AF82" s="141"/>
      <c r="AG82" s="168"/>
      <c r="AH82" s="179"/>
      <c r="AI82" s="141"/>
      <c r="AJ82" s="168"/>
      <c r="AK82" s="141"/>
      <c r="AL82" s="168"/>
      <c r="AM82" s="141"/>
      <c r="AN82" s="168"/>
      <c r="AO82" s="167"/>
      <c r="AP82" s="167"/>
      <c r="AQ82" s="141"/>
      <c r="AR82" s="168"/>
      <c r="AS82" s="179"/>
      <c r="AT82" s="141"/>
      <c r="AU82" s="168"/>
      <c r="AV82" s="141"/>
      <c r="AW82" s="168"/>
      <c r="AX82" s="141"/>
      <c r="AY82" s="168"/>
      <c r="AZ82" s="167"/>
      <c r="BA82" s="167"/>
      <c r="BB82" s="141"/>
      <c r="BC82" s="168"/>
      <c r="BD82" s="179"/>
      <c r="BE82" s="141"/>
      <c r="BF82" s="168"/>
      <c r="BG82" s="141"/>
      <c r="BH82" s="168"/>
      <c r="BI82" s="141"/>
      <c r="BJ82" s="168"/>
      <c r="BK82" s="167"/>
      <c r="BL82" s="167"/>
      <c r="BM82" s="141"/>
      <c r="BN82" s="168"/>
      <c r="BO82" s="179"/>
      <c r="BP82" s="141"/>
      <c r="BQ82" s="168"/>
      <c r="BR82" s="141"/>
      <c r="BS82" s="168"/>
      <c r="BT82" s="141"/>
      <c r="BU82" s="168"/>
      <c r="BV82" s="167"/>
      <c r="BW82" s="167"/>
      <c r="BX82" s="141"/>
      <c r="BY82" s="168"/>
      <c r="BZ82" s="179"/>
      <c r="CA82" s="141"/>
      <c r="CB82" s="168"/>
      <c r="CC82" s="141"/>
      <c r="CD82" s="168"/>
      <c r="CE82" s="141"/>
      <c r="CF82" s="168"/>
      <c r="CG82" s="167"/>
      <c r="CH82" s="167"/>
      <c r="CI82" s="141"/>
      <c r="CJ82" s="168"/>
      <c r="CK82" s="179"/>
      <c r="CL82" s="141"/>
      <c r="CM82" s="168"/>
      <c r="CN82" s="141"/>
      <c r="CO82" s="168"/>
      <c r="CP82" s="141"/>
      <c r="CQ82" s="168"/>
      <c r="CR82" s="167"/>
      <c r="CS82" s="167"/>
      <c r="CT82" s="141"/>
      <c r="CU82" s="168"/>
      <c r="CV82" s="179"/>
      <c r="CW82" s="141"/>
      <c r="CX82" s="168"/>
      <c r="CY82" s="141"/>
      <c r="CZ82" s="168"/>
      <c r="DA82" s="141"/>
      <c r="DB82" s="168"/>
      <c r="DC82" s="167"/>
      <c r="DD82" s="167"/>
      <c r="DE82" s="141"/>
      <c r="DF82" s="168"/>
      <c r="DG82" s="179"/>
      <c r="DH82" s="141"/>
      <c r="DI82" s="168"/>
      <c r="DJ82" s="141"/>
      <c r="DK82" s="168"/>
      <c r="DL82" s="141"/>
      <c r="DM82" s="168"/>
      <c r="DN82" s="167"/>
      <c r="DO82" s="167"/>
      <c r="DP82" s="141"/>
      <c r="DQ82" s="168"/>
      <c r="DR82" s="179"/>
      <c r="DS82" s="141"/>
      <c r="DT82" s="168"/>
      <c r="DU82" s="141"/>
      <c r="DV82" s="168"/>
      <c r="DW82" s="141"/>
      <c r="DX82" s="168"/>
      <c r="DY82" s="167"/>
      <c r="DZ82" s="167"/>
      <c r="EA82" s="141"/>
      <c r="EB82" s="168"/>
      <c r="EC82" s="179"/>
      <c r="ED82" s="141"/>
      <c r="EE82" s="168"/>
      <c r="EF82" s="141"/>
      <c r="EG82" s="168"/>
      <c r="EH82" s="141"/>
      <c r="EI82" s="168"/>
      <c r="EJ82" s="167"/>
      <c r="EK82" s="167"/>
      <c r="EL82" s="141"/>
      <c r="EM82" s="168"/>
      <c r="EN82" s="179"/>
      <c r="EO82" s="141"/>
      <c r="EP82" s="168"/>
      <c r="EQ82" s="141"/>
      <c r="ER82" s="168"/>
      <c r="ES82" s="141"/>
      <c r="ET82" s="168"/>
      <c r="EU82" s="167"/>
      <c r="EV82" s="167"/>
      <c r="EW82" s="141"/>
      <c r="EX82" s="168"/>
      <c r="EY82" s="179"/>
      <c r="EZ82" s="141"/>
      <c r="FA82" s="168"/>
      <c r="FB82" s="141"/>
      <c r="FC82" s="168"/>
      <c r="FD82" s="141"/>
      <c r="FE82" s="168"/>
      <c r="FF82" s="167"/>
      <c r="FG82" s="167"/>
      <c r="FH82" s="141"/>
      <c r="FI82" s="168"/>
      <c r="FJ82" s="179"/>
      <c r="FK82" s="141"/>
      <c r="FL82" s="168"/>
      <c r="FM82" s="141"/>
      <c r="FN82" s="168"/>
      <c r="FO82" s="141"/>
      <c r="FP82" s="168"/>
      <c r="FQ82" s="167"/>
      <c r="FR82" s="167"/>
      <c r="FS82" s="141"/>
      <c r="FT82" s="168"/>
      <c r="FU82" s="179"/>
      <c r="FV82" s="141"/>
      <c r="FW82" s="168"/>
      <c r="FX82" s="141"/>
      <c r="FY82" s="168"/>
      <c r="FZ82" s="141"/>
      <c r="GA82" s="168"/>
      <c r="GB82" s="167"/>
      <c r="GC82" s="167"/>
      <c r="GD82" s="141"/>
      <c r="GE82" s="168"/>
      <c r="GF82" s="179"/>
      <c r="GG82" s="141"/>
      <c r="GH82" s="168"/>
      <c r="GI82" s="141"/>
      <c r="GJ82" s="168"/>
      <c r="GK82" s="141"/>
      <c r="GL82" s="168"/>
      <c r="GM82" s="167"/>
      <c r="GN82" s="167"/>
      <c r="GO82" s="141"/>
      <c r="GP82" s="168"/>
      <c r="GQ82" s="179"/>
      <c r="GR82" s="141"/>
      <c r="GS82" s="168"/>
      <c r="GT82" s="141"/>
      <c r="GU82" s="168"/>
      <c r="GV82" s="141"/>
      <c r="GW82" s="168"/>
      <c r="GX82" s="167"/>
      <c r="GY82" s="167"/>
      <c r="GZ82" s="141"/>
      <c r="HA82" s="168"/>
      <c r="HB82" s="179"/>
      <c r="HC82" s="141"/>
      <c r="HD82" s="168"/>
      <c r="HE82" s="141"/>
      <c r="HF82" s="168"/>
      <c r="HG82" s="141"/>
      <c r="HH82" s="168"/>
      <c r="HI82" s="167"/>
      <c r="HJ82" s="167"/>
      <c r="HK82" s="141"/>
      <c r="HL82" s="168"/>
      <c r="HM82" s="179"/>
      <c r="HN82" s="141"/>
      <c r="HO82" s="168"/>
      <c r="HP82" s="141"/>
      <c r="HQ82" s="168"/>
      <c r="HR82" s="141"/>
      <c r="HS82" s="168"/>
      <c r="HT82" s="167"/>
      <c r="HU82" s="167"/>
      <c r="HV82" s="141"/>
      <c r="HW82" s="168"/>
      <c r="HX82" s="179"/>
      <c r="HY82" s="141"/>
      <c r="HZ82" s="168"/>
      <c r="IA82" s="141"/>
      <c r="IB82" s="168"/>
      <c r="IC82" s="141"/>
      <c r="ID82" s="168"/>
      <c r="IE82" s="167"/>
      <c r="IF82" s="167"/>
      <c r="IG82" s="141"/>
      <c r="IH82" s="168"/>
      <c r="II82" s="179"/>
      <c r="IJ82" s="141"/>
      <c r="IK82" s="168"/>
      <c r="IL82" s="141"/>
      <c r="IM82" s="168"/>
      <c r="IN82" s="141"/>
      <c r="IO82" s="168"/>
      <c r="IP82" s="167"/>
      <c r="IQ82" s="167"/>
      <c r="IR82" s="141"/>
      <c r="IS82" s="168"/>
      <c r="IT82" s="179"/>
      <c r="IU82" s="141"/>
      <c r="IV82" s="168"/>
    </row>
    <row r="83" spans="1:256" x14ac:dyDescent="0.25">
      <c r="A83" s="161" t="s">
        <v>79</v>
      </c>
      <c r="B83" s="170">
        <v>16151406</v>
      </c>
      <c r="C83" s="168">
        <v>0.82708783604623548</v>
      </c>
      <c r="D83" s="141">
        <v>19854526</v>
      </c>
      <c r="E83" s="168">
        <v>0.98726205136122847</v>
      </c>
      <c r="F83" s="141">
        <v>12751345</v>
      </c>
      <c r="G83" s="168">
        <v>0.66824795012325122</v>
      </c>
      <c r="H83" s="141">
        <v>2841575</v>
      </c>
      <c r="I83" s="168">
        <v>0.99625559425787669</v>
      </c>
      <c r="J83" s="141">
        <v>51598852</v>
      </c>
      <c r="K83" s="169">
        <v>0.8380144274539375</v>
      </c>
      <c r="L83" s="179"/>
      <c r="M83" s="141"/>
      <c r="N83" s="168"/>
      <c r="O83" s="141"/>
      <c r="P83" s="168"/>
      <c r="Q83" s="141"/>
      <c r="R83" s="168"/>
      <c r="S83" s="141"/>
      <c r="T83" s="168"/>
      <c r="U83" s="141"/>
      <c r="V83" s="168"/>
      <c r="W83" s="179"/>
      <c r="X83" s="141"/>
      <c r="Y83" s="168"/>
      <c r="Z83" s="141"/>
      <c r="AA83" s="168"/>
      <c r="AB83" s="141"/>
      <c r="AC83" s="168"/>
      <c r="AD83" s="141"/>
      <c r="AE83" s="168"/>
      <c r="AF83" s="141"/>
      <c r="AG83" s="168"/>
      <c r="AH83" s="179"/>
      <c r="AI83" s="141"/>
      <c r="AJ83" s="168"/>
      <c r="AK83" s="141"/>
      <c r="AL83" s="168"/>
      <c r="AM83" s="141"/>
      <c r="AN83" s="168"/>
      <c r="AO83" s="141"/>
      <c r="AP83" s="168"/>
      <c r="AQ83" s="141"/>
      <c r="AR83" s="168"/>
      <c r="AS83" s="179"/>
      <c r="AT83" s="141"/>
      <c r="AU83" s="168"/>
      <c r="AV83" s="141"/>
      <c r="AW83" s="168"/>
      <c r="AX83" s="141"/>
      <c r="AY83" s="168"/>
      <c r="AZ83" s="141"/>
      <c r="BA83" s="168"/>
      <c r="BB83" s="141"/>
      <c r="BC83" s="168"/>
      <c r="BD83" s="179"/>
      <c r="BE83" s="141"/>
      <c r="BF83" s="168"/>
      <c r="BG83" s="141"/>
      <c r="BH83" s="168"/>
      <c r="BI83" s="141"/>
      <c r="BJ83" s="168"/>
      <c r="BK83" s="141"/>
      <c r="BL83" s="168"/>
      <c r="BM83" s="141"/>
      <c r="BN83" s="168"/>
      <c r="BO83" s="179"/>
      <c r="BP83" s="141"/>
      <c r="BQ83" s="168"/>
      <c r="BR83" s="141"/>
      <c r="BS83" s="168"/>
      <c r="BT83" s="141"/>
      <c r="BU83" s="168"/>
      <c r="BV83" s="141"/>
      <c r="BW83" s="168"/>
      <c r="BX83" s="141"/>
      <c r="BY83" s="168"/>
      <c r="BZ83" s="179"/>
      <c r="CA83" s="141"/>
      <c r="CB83" s="168"/>
      <c r="CC83" s="141"/>
      <c r="CD83" s="168"/>
      <c r="CE83" s="141"/>
      <c r="CF83" s="168"/>
      <c r="CG83" s="141"/>
      <c r="CH83" s="168"/>
      <c r="CI83" s="141"/>
      <c r="CJ83" s="168"/>
      <c r="CK83" s="179"/>
      <c r="CL83" s="141"/>
      <c r="CM83" s="168"/>
      <c r="CN83" s="141"/>
      <c r="CO83" s="168"/>
      <c r="CP83" s="141"/>
      <c r="CQ83" s="168"/>
      <c r="CR83" s="141"/>
      <c r="CS83" s="168"/>
      <c r="CT83" s="141"/>
      <c r="CU83" s="168"/>
      <c r="CV83" s="179"/>
      <c r="CW83" s="141"/>
      <c r="CX83" s="168"/>
      <c r="CY83" s="141"/>
      <c r="CZ83" s="168"/>
      <c r="DA83" s="141"/>
      <c r="DB83" s="168"/>
      <c r="DC83" s="141"/>
      <c r="DD83" s="168"/>
      <c r="DE83" s="141"/>
      <c r="DF83" s="168"/>
      <c r="DG83" s="179"/>
      <c r="DH83" s="141"/>
      <c r="DI83" s="168"/>
      <c r="DJ83" s="141"/>
      <c r="DK83" s="168"/>
      <c r="DL83" s="141"/>
      <c r="DM83" s="168"/>
      <c r="DN83" s="141"/>
      <c r="DO83" s="168"/>
      <c r="DP83" s="141"/>
      <c r="DQ83" s="168"/>
      <c r="DR83" s="179"/>
      <c r="DS83" s="141"/>
      <c r="DT83" s="168"/>
      <c r="DU83" s="141"/>
      <c r="DV83" s="168"/>
      <c r="DW83" s="141"/>
      <c r="DX83" s="168"/>
      <c r="DY83" s="141"/>
      <c r="DZ83" s="168"/>
      <c r="EA83" s="141"/>
      <c r="EB83" s="168"/>
      <c r="EC83" s="179"/>
      <c r="ED83" s="141"/>
      <c r="EE83" s="168"/>
      <c r="EF83" s="141"/>
      <c r="EG83" s="168"/>
      <c r="EH83" s="141"/>
      <c r="EI83" s="168"/>
      <c r="EJ83" s="141"/>
      <c r="EK83" s="168"/>
      <c r="EL83" s="141"/>
      <c r="EM83" s="168"/>
      <c r="EN83" s="179"/>
      <c r="EO83" s="141"/>
      <c r="EP83" s="168"/>
      <c r="EQ83" s="141"/>
      <c r="ER83" s="168"/>
      <c r="ES83" s="141"/>
      <c r="ET83" s="168"/>
      <c r="EU83" s="141"/>
      <c r="EV83" s="168"/>
      <c r="EW83" s="141"/>
      <c r="EX83" s="168"/>
      <c r="EY83" s="179"/>
      <c r="EZ83" s="141"/>
      <c r="FA83" s="168"/>
      <c r="FB83" s="141"/>
      <c r="FC83" s="168"/>
      <c r="FD83" s="141"/>
      <c r="FE83" s="168"/>
      <c r="FF83" s="141"/>
      <c r="FG83" s="168"/>
      <c r="FH83" s="141"/>
      <c r="FI83" s="168"/>
      <c r="FJ83" s="179"/>
      <c r="FK83" s="141"/>
      <c r="FL83" s="168"/>
      <c r="FM83" s="141"/>
      <c r="FN83" s="168"/>
      <c r="FO83" s="141"/>
      <c r="FP83" s="168"/>
      <c r="FQ83" s="141"/>
      <c r="FR83" s="168"/>
      <c r="FS83" s="141"/>
      <c r="FT83" s="168"/>
      <c r="FU83" s="179"/>
      <c r="FV83" s="141"/>
      <c r="FW83" s="168"/>
      <c r="FX83" s="141"/>
      <c r="FY83" s="168"/>
      <c r="FZ83" s="141"/>
      <c r="GA83" s="168"/>
      <c r="GB83" s="141"/>
      <c r="GC83" s="168"/>
      <c r="GD83" s="141"/>
      <c r="GE83" s="168"/>
      <c r="GF83" s="179"/>
      <c r="GG83" s="141"/>
      <c r="GH83" s="168"/>
      <c r="GI83" s="141"/>
      <c r="GJ83" s="168"/>
      <c r="GK83" s="141"/>
      <c r="GL83" s="168"/>
      <c r="GM83" s="141"/>
      <c r="GN83" s="168"/>
      <c r="GO83" s="141"/>
      <c r="GP83" s="168"/>
      <c r="GQ83" s="179"/>
      <c r="GR83" s="141"/>
      <c r="GS83" s="168"/>
      <c r="GT83" s="141"/>
      <c r="GU83" s="168"/>
      <c r="GV83" s="141"/>
      <c r="GW83" s="168"/>
      <c r="GX83" s="141"/>
      <c r="GY83" s="168"/>
      <c r="GZ83" s="141"/>
      <c r="HA83" s="168"/>
      <c r="HB83" s="179"/>
      <c r="HC83" s="141"/>
      <c r="HD83" s="168"/>
      <c r="HE83" s="141"/>
      <c r="HF83" s="168"/>
      <c r="HG83" s="141"/>
      <c r="HH83" s="168"/>
      <c r="HI83" s="141"/>
      <c r="HJ83" s="168"/>
      <c r="HK83" s="141"/>
      <c r="HL83" s="168"/>
      <c r="HM83" s="179"/>
      <c r="HN83" s="141"/>
      <c r="HO83" s="168"/>
      <c r="HP83" s="141"/>
      <c r="HQ83" s="168"/>
      <c r="HR83" s="141"/>
      <c r="HS83" s="168"/>
      <c r="HT83" s="141"/>
      <c r="HU83" s="168"/>
      <c r="HV83" s="141"/>
      <c r="HW83" s="168"/>
      <c r="HX83" s="179"/>
      <c r="HY83" s="141"/>
      <c r="HZ83" s="168"/>
      <c r="IA83" s="141"/>
      <c r="IB83" s="168"/>
      <c r="IC83" s="141"/>
      <c r="ID83" s="168"/>
      <c r="IE83" s="141"/>
      <c r="IF83" s="168"/>
      <c r="IG83" s="141"/>
      <c r="IH83" s="168"/>
      <c r="II83" s="179"/>
      <c r="IJ83" s="141"/>
      <c r="IK83" s="168"/>
      <c r="IL83" s="141"/>
      <c r="IM83" s="168"/>
      <c r="IN83" s="141"/>
      <c r="IO83" s="168"/>
      <c r="IP83" s="141"/>
      <c r="IQ83" s="168"/>
      <c r="IR83" s="141"/>
      <c r="IS83" s="168"/>
      <c r="IT83" s="179"/>
      <c r="IU83" s="141"/>
      <c r="IV83" s="168"/>
    </row>
    <row r="84" spans="1:256" x14ac:dyDescent="0.25">
      <c r="A84" s="172" t="s">
        <v>80</v>
      </c>
      <c r="B84" s="180">
        <v>19528042</v>
      </c>
      <c r="C84" s="163">
        <v>1</v>
      </c>
      <c r="D84" s="164">
        <v>20110695</v>
      </c>
      <c r="E84" s="163">
        <v>1</v>
      </c>
      <c r="F84" s="164">
        <v>19081757</v>
      </c>
      <c r="G84" s="163">
        <v>1</v>
      </c>
      <c r="H84" s="174">
        <v>2852255</v>
      </c>
      <c r="I84" s="173">
        <v>1</v>
      </c>
      <c r="J84" s="174">
        <v>61572749</v>
      </c>
      <c r="K84" s="166">
        <v>1</v>
      </c>
      <c r="L84" s="179"/>
      <c r="M84" s="181"/>
      <c r="N84" s="397" t="s">
        <v>268</v>
      </c>
      <c r="O84" s="141"/>
      <c r="P84" s="168"/>
      <c r="Q84" s="141"/>
      <c r="R84" s="168"/>
      <c r="S84" s="141"/>
      <c r="T84" s="168"/>
      <c r="U84" s="141"/>
      <c r="V84" s="168"/>
      <c r="W84" s="179"/>
      <c r="X84" s="141"/>
      <c r="Y84" s="168"/>
      <c r="Z84" s="141"/>
      <c r="AA84" s="168"/>
      <c r="AB84" s="141"/>
      <c r="AC84" s="168"/>
      <c r="AD84" s="141"/>
      <c r="AE84" s="168"/>
      <c r="AF84" s="141"/>
      <c r="AG84" s="168"/>
      <c r="AH84" s="179"/>
      <c r="AI84" s="141"/>
      <c r="AJ84" s="168"/>
      <c r="AK84" s="141"/>
      <c r="AL84" s="168"/>
      <c r="AM84" s="141"/>
      <c r="AN84" s="168"/>
      <c r="AO84" s="141"/>
      <c r="AP84" s="168"/>
      <c r="AQ84" s="141"/>
      <c r="AR84" s="168"/>
      <c r="AS84" s="179"/>
      <c r="AT84" s="141"/>
      <c r="AU84" s="168"/>
      <c r="AV84" s="141"/>
      <c r="AW84" s="168"/>
      <c r="AX84" s="141"/>
      <c r="AY84" s="168"/>
      <c r="AZ84" s="141"/>
      <c r="BA84" s="168"/>
      <c r="BB84" s="141"/>
      <c r="BC84" s="168"/>
      <c r="BD84" s="179"/>
      <c r="BE84" s="141"/>
      <c r="BF84" s="168"/>
      <c r="BG84" s="141"/>
      <c r="BH84" s="168"/>
      <c r="BI84" s="141"/>
      <c r="BJ84" s="168"/>
      <c r="BK84" s="141"/>
      <c r="BL84" s="168"/>
      <c r="BM84" s="141"/>
      <c r="BN84" s="168"/>
      <c r="BO84" s="179"/>
      <c r="BP84" s="141"/>
      <c r="BQ84" s="168"/>
      <c r="BR84" s="141"/>
      <c r="BS84" s="168"/>
      <c r="BT84" s="141"/>
      <c r="BU84" s="168"/>
      <c r="BV84" s="141"/>
      <c r="BW84" s="168"/>
      <c r="BX84" s="141"/>
      <c r="BY84" s="168"/>
      <c r="BZ84" s="179"/>
      <c r="CA84" s="141"/>
      <c r="CB84" s="168"/>
      <c r="CC84" s="141"/>
      <c r="CD84" s="168"/>
      <c r="CE84" s="141"/>
      <c r="CF84" s="168"/>
      <c r="CG84" s="141"/>
      <c r="CH84" s="168"/>
      <c r="CI84" s="141"/>
      <c r="CJ84" s="168"/>
      <c r="CK84" s="179"/>
      <c r="CL84" s="141"/>
      <c r="CM84" s="168"/>
      <c r="CN84" s="141"/>
      <c r="CO84" s="168"/>
      <c r="CP84" s="141"/>
      <c r="CQ84" s="168"/>
      <c r="CR84" s="141"/>
      <c r="CS84" s="168"/>
      <c r="CT84" s="141"/>
      <c r="CU84" s="168"/>
      <c r="CV84" s="179"/>
      <c r="CW84" s="141"/>
      <c r="CX84" s="168"/>
      <c r="CY84" s="141"/>
      <c r="CZ84" s="168"/>
      <c r="DA84" s="141"/>
      <c r="DB84" s="168"/>
      <c r="DC84" s="141"/>
      <c r="DD84" s="168"/>
      <c r="DE84" s="141"/>
      <c r="DF84" s="168"/>
      <c r="DG84" s="179"/>
      <c r="DH84" s="141"/>
      <c r="DI84" s="168"/>
      <c r="DJ84" s="141"/>
      <c r="DK84" s="168"/>
      <c r="DL84" s="141"/>
      <c r="DM84" s="168"/>
      <c r="DN84" s="141"/>
      <c r="DO84" s="168"/>
      <c r="DP84" s="141"/>
      <c r="DQ84" s="168"/>
      <c r="DR84" s="179"/>
      <c r="DS84" s="141"/>
      <c r="DT84" s="168"/>
      <c r="DU84" s="141"/>
      <c r="DV84" s="168"/>
      <c r="DW84" s="141"/>
      <c r="DX84" s="168"/>
      <c r="DY84" s="141"/>
      <c r="DZ84" s="168"/>
      <c r="EA84" s="141"/>
      <c r="EB84" s="168"/>
      <c r="EC84" s="179"/>
      <c r="ED84" s="141"/>
      <c r="EE84" s="168"/>
      <c r="EF84" s="141"/>
      <c r="EG84" s="168"/>
      <c r="EH84" s="141"/>
      <c r="EI84" s="168"/>
      <c r="EJ84" s="141"/>
      <c r="EK84" s="168"/>
      <c r="EL84" s="141"/>
      <c r="EM84" s="168"/>
      <c r="EN84" s="179"/>
      <c r="EO84" s="141"/>
      <c r="EP84" s="168"/>
      <c r="EQ84" s="141"/>
      <c r="ER84" s="168"/>
      <c r="ES84" s="141"/>
      <c r="ET84" s="168"/>
      <c r="EU84" s="141"/>
      <c r="EV84" s="168"/>
      <c r="EW84" s="141"/>
      <c r="EX84" s="168"/>
      <c r="EY84" s="179"/>
      <c r="EZ84" s="141"/>
      <c r="FA84" s="168"/>
      <c r="FB84" s="141"/>
      <c r="FC84" s="168"/>
      <c r="FD84" s="141"/>
      <c r="FE84" s="168"/>
      <c r="FF84" s="141"/>
      <c r="FG84" s="168"/>
      <c r="FH84" s="141"/>
      <c r="FI84" s="168"/>
      <c r="FJ84" s="179"/>
      <c r="FK84" s="141"/>
      <c r="FL84" s="168"/>
      <c r="FM84" s="141"/>
      <c r="FN84" s="168"/>
      <c r="FO84" s="141"/>
      <c r="FP84" s="168"/>
      <c r="FQ84" s="141"/>
      <c r="FR84" s="168"/>
      <c r="FS84" s="141"/>
      <c r="FT84" s="168"/>
      <c r="FU84" s="179"/>
      <c r="FV84" s="141"/>
      <c r="FW84" s="168"/>
      <c r="FX84" s="141"/>
      <c r="FY84" s="168"/>
      <c r="FZ84" s="141"/>
      <c r="GA84" s="168"/>
      <c r="GB84" s="141"/>
      <c r="GC84" s="168"/>
      <c r="GD84" s="141"/>
      <c r="GE84" s="168"/>
      <c r="GF84" s="179"/>
      <c r="GG84" s="141"/>
      <c r="GH84" s="168"/>
      <c r="GI84" s="141"/>
      <c r="GJ84" s="168"/>
      <c r="GK84" s="141"/>
      <c r="GL84" s="168"/>
      <c r="GM84" s="141"/>
      <c r="GN84" s="168"/>
      <c r="GO84" s="141"/>
      <c r="GP84" s="168"/>
      <c r="GQ84" s="179"/>
      <c r="GR84" s="141"/>
      <c r="GS84" s="168"/>
      <c r="GT84" s="141"/>
      <c r="GU84" s="168"/>
      <c r="GV84" s="141"/>
      <c r="GW84" s="168"/>
      <c r="GX84" s="141"/>
      <c r="GY84" s="168"/>
      <c r="GZ84" s="141"/>
      <c r="HA84" s="168"/>
      <c r="HB84" s="179"/>
      <c r="HC84" s="141"/>
      <c r="HD84" s="168"/>
      <c r="HE84" s="141"/>
      <c r="HF84" s="168"/>
      <c r="HG84" s="141"/>
      <c r="HH84" s="168"/>
      <c r="HI84" s="141"/>
      <c r="HJ84" s="168"/>
      <c r="HK84" s="141"/>
      <c r="HL84" s="168"/>
      <c r="HM84" s="179"/>
      <c r="HN84" s="141"/>
      <c r="HO84" s="168"/>
      <c r="HP84" s="141"/>
      <c r="HQ84" s="168"/>
      <c r="HR84" s="141"/>
      <c r="HS84" s="168"/>
      <c r="HT84" s="141"/>
      <c r="HU84" s="168"/>
      <c r="HV84" s="141"/>
      <c r="HW84" s="168"/>
      <c r="HX84" s="179"/>
      <c r="HY84" s="141"/>
      <c r="HZ84" s="168"/>
      <c r="IA84" s="141"/>
      <c r="IB84" s="168"/>
      <c r="IC84" s="141"/>
      <c r="ID84" s="168"/>
      <c r="IE84" s="141"/>
      <c r="IF84" s="168"/>
      <c r="IG84" s="141"/>
      <c r="IH84" s="168"/>
      <c r="II84" s="179"/>
      <c r="IJ84" s="141"/>
      <c r="IK84" s="168"/>
      <c r="IL84" s="141"/>
      <c r="IM84" s="168"/>
      <c r="IN84" s="141"/>
      <c r="IO84" s="168"/>
      <c r="IP84" s="141"/>
      <c r="IQ84" s="168"/>
      <c r="IR84" s="141"/>
      <c r="IS84" s="168"/>
      <c r="IT84" s="179"/>
      <c r="IU84" s="141"/>
      <c r="IV84" s="168"/>
    </row>
    <row r="85" spans="1:256" ht="6.75" customHeight="1" x14ac:dyDescent="0.25">
      <c r="A85" s="175"/>
      <c r="B85" s="185"/>
      <c r="C85" s="174"/>
      <c r="D85" s="185"/>
      <c r="E85" s="174"/>
      <c r="F85" s="185"/>
      <c r="G85" s="174"/>
      <c r="H85" s="119"/>
      <c r="I85" s="171"/>
      <c r="J85" s="171"/>
      <c r="K85" s="177"/>
      <c r="M85" s="141"/>
    </row>
    <row r="86" spans="1:256" s="160" customFormat="1" ht="26.25" customHeight="1" x14ac:dyDescent="0.25">
      <c r="A86" s="154">
        <v>2008</v>
      </c>
      <c r="B86" s="155" t="s">
        <v>70</v>
      </c>
      <c r="C86" s="156"/>
      <c r="D86" s="156" t="s">
        <v>71</v>
      </c>
      <c r="E86" s="156"/>
      <c r="F86" s="156" t="s">
        <v>72</v>
      </c>
      <c r="G86" s="156"/>
      <c r="H86" s="157" t="s">
        <v>73</v>
      </c>
      <c r="I86" s="158"/>
      <c r="J86" s="156" t="s">
        <v>74</v>
      </c>
      <c r="K86" s="159"/>
      <c r="L86" s="186"/>
      <c r="M86" s="141"/>
      <c r="S86" s="187"/>
      <c r="T86" s="181"/>
      <c r="W86" s="186"/>
      <c r="AD86" s="187"/>
      <c r="AE86" s="181"/>
      <c r="AH86" s="186"/>
      <c r="AO86" s="187"/>
      <c r="AP86" s="181"/>
      <c r="AS86" s="186"/>
      <c r="AZ86" s="187"/>
      <c r="BA86" s="181"/>
      <c r="BD86" s="186"/>
      <c r="BK86" s="187"/>
      <c r="BL86" s="181"/>
      <c r="BO86" s="186"/>
      <c r="BV86" s="187"/>
      <c r="BW86" s="181"/>
      <c r="BZ86" s="186"/>
      <c r="CG86" s="187"/>
      <c r="CH86" s="181"/>
      <c r="CK86" s="186"/>
      <c r="CR86" s="187"/>
      <c r="CS86" s="181"/>
      <c r="CV86" s="186"/>
      <c r="DC86" s="187"/>
      <c r="DD86" s="181"/>
      <c r="DG86" s="186"/>
      <c r="DN86" s="187"/>
      <c r="DO86" s="181"/>
      <c r="DR86" s="186"/>
      <c r="DY86" s="187"/>
      <c r="DZ86" s="181"/>
      <c r="EC86" s="186"/>
      <c r="EJ86" s="187"/>
      <c r="EK86" s="181"/>
      <c r="EN86" s="186"/>
      <c r="EU86" s="187"/>
      <c r="EV86" s="181"/>
      <c r="EY86" s="186"/>
      <c r="FF86" s="187"/>
      <c r="FG86" s="181"/>
      <c r="FJ86" s="186"/>
      <c r="FQ86" s="187"/>
      <c r="FR86" s="181"/>
      <c r="FU86" s="186"/>
      <c r="GB86" s="187"/>
      <c r="GC86" s="181"/>
      <c r="GF86" s="186"/>
      <c r="GM86" s="187"/>
      <c r="GN86" s="181"/>
      <c r="GQ86" s="186"/>
      <c r="GX86" s="187"/>
      <c r="GY86" s="181"/>
      <c r="HB86" s="186"/>
      <c r="HI86" s="187"/>
      <c r="HJ86" s="181"/>
      <c r="HM86" s="186"/>
      <c r="HT86" s="187"/>
      <c r="HU86" s="181"/>
      <c r="HX86" s="186"/>
      <c r="IE86" s="187"/>
      <c r="IF86" s="181"/>
      <c r="II86" s="186"/>
      <c r="IP86" s="187"/>
      <c r="IQ86" s="181"/>
      <c r="IT86" s="186"/>
    </row>
    <row r="87" spans="1:256" x14ac:dyDescent="0.25">
      <c r="A87" s="161" t="s">
        <v>75</v>
      </c>
      <c r="B87" s="162">
        <v>1494109</v>
      </c>
      <c r="C87" s="163">
        <v>7.3613707192736674E-2</v>
      </c>
      <c r="D87" s="164">
        <v>149800</v>
      </c>
      <c r="E87" s="163">
        <v>6.9270869074728007E-3</v>
      </c>
      <c r="F87" s="182" t="s">
        <v>76</v>
      </c>
      <c r="G87" s="165" t="s">
        <v>76</v>
      </c>
      <c r="H87" s="182" t="s">
        <v>76</v>
      </c>
      <c r="I87" s="165" t="s">
        <v>76</v>
      </c>
      <c r="J87" s="164">
        <v>1643909</v>
      </c>
      <c r="K87" s="166">
        <v>2.6090126952634306E-2</v>
      </c>
      <c r="L87" s="179"/>
      <c r="M87" s="141"/>
      <c r="N87" s="168"/>
      <c r="O87" s="141"/>
      <c r="P87" s="168"/>
      <c r="Q87" s="141"/>
      <c r="R87" s="168"/>
      <c r="S87" s="141"/>
      <c r="T87" s="168"/>
      <c r="U87" s="141"/>
      <c r="V87" s="168"/>
      <c r="W87" s="179"/>
      <c r="X87" s="141"/>
      <c r="Y87" s="168"/>
      <c r="Z87" s="141"/>
      <c r="AA87" s="168"/>
      <c r="AB87" s="141"/>
      <c r="AC87" s="168"/>
      <c r="AD87" s="141"/>
      <c r="AE87" s="168"/>
      <c r="AF87" s="141"/>
      <c r="AG87" s="168"/>
      <c r="AH87" s="179"/>
      <c r="AI87" s="141"/>
      <c r="AJ87" s="168"/>
      <c r="AK87" s="141"/>
      <c r="AL87" s="168"/>
      <c r="AM87" s="141"/>
      <c r="AN87" s="168"/>
      <c r="AO87" s="141"/>
      <c r="AP87" s="168"/>
      <c r="AQ87" s="141"/>
      <c r="AR87" s="168"/>
      <c r="AS87" s="179"/>
      <c r="AT87" s="141"/>
      <c r="AU87" s="168"/>
      <c r="AV87" s="141"/>
      <c r="AW87" s="168"/>
      <c r="AX87" s="141"/>
      <c r="AY87" s="168"/>
      <c r="AZ87" s="141"/>
      <c r="BA87" s="168"/>
      <c r="BB87" s="141"/>
      <c r="BC87" s="168"/>
      <c r="BD87" s="179"/>
      <c r="BE87" s="141"/>
      <c r="BF87" s="168"/>
      <c r="BG87" s="141"/>
      <c r="BH87" s="168"/>
      <c r="BI87" s="141"/>
      <c r="BJ87" s="168"/>
      <c r="BK87" s="141"/>
      <c r="BL87" s="168"/>
      <c r="BM87" s="141"/>
      <c r="BN87" s="168"/>
      <c r="BO87" s="179"/>
      <c r="BP87" s="141"/>
      <c r="BQ87" s="168"/>
      <c r="BR87" s="141"/>
      <c r="BS87" s="168"/>
      <c r="BT87" s="141"/>
      <c r="BU87" s="168"/>
      <c r="BV87" s="141"/>
      <c r="BW87" s="168"/>
      <c r="BX87" s="141"/>
      <c r="BY87" s="168"/>
      <c r="BZ87" s="179"/>
      <c r="CA87" s="141"/>
      <c r="CB87" s="168"/>
      <c r="CC87" s="141"/>
      <c r="CD87" s="168"/>
      <c r="CE87" s="141"/>
      <c r="CF87" s="168"/>
      <c r="CG87" s="141"/>
      <c r="CH87" s="168"/>
      <c r="CI87" s="141"/>
      <c r="CJ87" s="168"/>
      <c r="CK87" s="179"/>
      <c r="CL87" s="141"/>
      <c r="CM87" s="168"/>
      <c r="CN87" s="141"/>
      <c r="CO87" s="168"/>
      <c r="CP87" s="141"/>
      <c r="CQ87" s="168"/>
      <c r="CR87" s="141"/>
      <c r="CS87" s="168"/>
      <c r="CT87" s="141"/>
      <c r="CU87" s="168"/>
      <c r="CV87" s="179"/>
      <c r="CW87" s="141"/>
      <c r="CX87" s="168"/>
      <c r="CY87" s="141"/>
      <c r="CZ87" s="168"/>
      <c r="DA87" s="141"/>
      <c r="DB87" s="168"/>
      <c r="DC87" s="141"/>
      <c r="DD87" s="168"/>
      <c r="DE87" s="141"/>
      <c r="DF87" s="168"/>
      <c r="DG87" s="179"/>
      <c r="DH87" s="141"/>
      <c r="DI87" s="168"/>
      <c r="DJ87" s="141"/>
      <c r="DK87" s="168"/>
      <c r="DL87" s="141"/>
      <c r="DM87" s="168"/>
      <c r="DN87" s="141"/>
      <c r="DO87" s="168"/>
      <c r="DP87" s="141"/>
      <c r="DQ87" s="168"/>
      <c r="DR87" s="179"/>
      <c r="DS87" s="141"/>
      <c r="DT87" s="168"/>
      <c r="DU87" s="141"/>
      <c r="DV87" s="168"/>
      <c r="DW87" s="141"/>
      <c r="DX87" s="168"/>
      <c r="DY87" s="141"/>
      <c r="DZ87" s="168"/>
      <c r="EA87" s="141"/>
      <c r="EB87" s="168"/>
      <c r="EC87" s="179"/>
      <c r="ED87" s="141"/>
      <c r="EE87" s="168"/>
      <c r="EF87" s="141"/>
      <c r="EG87" s="168"/>
      <c r="EH87" s="141"/>
      <c r="EI87" s="168"/>
      <c r="EJ87" s="141"/>
      <c r="EK87" s="168"/>
      <c r="EL87" s="141"/>
      <c r="EM87" s="168"/>
      <c r="EN87" s="179"/>
      <c r="EO87" s="141"/>
      <c r="EP87" s="168"/>
      <c r="EQ87" s="141"/>
      <c r="ER87" s="168"/>
      <c r="ES87" s="141"/>
      <c r="ET87" s="168"/>
      <c r="EU87" s="141"/>
      <c r="EV87" s="168"/>
      <c r="EW87" s="141"/>
      <c r="EX87" s="168"/>
      <c r="EY87" s="179"/>
      <c r="EZ87" s="141"/>
      <c r="FA87" s="168"/>
      <c r="FB87" s="141"/>
      <c r="FC87" s="168"/>
      <c r="FD87" s="141"/>
      <c r="FE87" s="168"/>
      <c r="FF87" s="141"/>
      <c r="FG87" s="168"/>
      <c r="FH87" s="141"/>
      <c r="FI87" s="168"/>
      <c r="FJ87" s="179"/>
      <c r="FK87" s="141"/>
      <c r="FL87" s="168"/>
      <c r="FM87" s="141"/>
      <c r="FN87" s="168"/>
      <c r="FO87" s="141"/>
      <c r="FP87" s="168"/>
      <c r="FQ87" s="141"/>
      <c r="FR87" s="168"/>
      <c r="FS87" s="141"/>
      <c r="FT87" s="168"/>
      <c r="FU87" s="179"/>
      <c r="FV87" s="141"/>
      <c r="FW87" s="168"/>
      <c r="FX87" s="141"/>
      <c r="FY87" s="168"/>
      <c r="FZ87" s="141"/>
      <c r="GA87" s="168"/>
      <c r="GB87" s="141"/>
      <c r="GC87" s="168"/>
      <c r="GD87" s="141"/>
      <c r="GE87" s="168"/>
      <c r="GF87" s="179"/>
      <c r="GG87" s="141"/>
      <c r="GH87" s="168"/>
      <c r="GI87" s="141"/>
      <c r="GJ87" s="168"/>
      <c r="GK87" s="141"/>
      <c r="GL87" s="168"/>
      <c r="GM87" s="141"/>
      <c r="GN87" s="168"/>
      <c r="GO87" s="141"/>
      <c r="GP87" s="168"/>
      <c r="GQ87" s="179"/>
      <c r="GR87" s="141"/>
      <c r="GS87" s="168"/>
      <c r="GT87" s="141"/>
      <c r="GU87" s="168"/>
      <c r="GV87" s="141"/>
      <c r="GW87" s="168"/>
      <c r="GX87" s="141"/>
      <c r="GY87" s="168"/>
      <c r="GZ87" s="141"/>
      <c r="HA87" s="168"/>
      <c r="HB87" s="179"/>
      <c r="HC87" s="141"/>
      <c r="HD87" s="168"/>
      <c r="HE87" s="141"/>
      <c r="HF87" s="168"/>
      <c r="HG87" s="141"/>
      <c r="HH87" s="168"/>
      <c r="HI87" s="141"/>
      <c r="HJ87" s="168"/>
      <c r="HK87" s="141"/>
      <c r="HL87" s="168"/>
      <c r="HM87" s="179"/>
      <c r="HN87" s="141"/>
      <c r="HO87" s="168"/>
      <c r="HP87" s="141"/>
      <c r="HQ87" s="168"/>
      <c r="HR87" s="141"/>
      <c r="HS87" s="168"/>
      <c r="HT87" s="141"/>
      <c r="HU87" s="168"/>
      <c r="HV87" s="141"/>
      <c r="HW87" s="168"/>
      <c r="HX87" s="179"/>
      <c r="HY87" s="141"/>
      <c r="HZ87" s="168"/>
      <c r="IA87" s="141"/>
      <c r="IB87" s="168"/>
      <c r="IC87" s="141"/>
      <c r="ID87" s="168"/>
      <c r="IE87" s="141"/>
      <c r="IF87" s="168"/>
      <c r="IG87" s="141"/>
      <c r="IH87" s="168"/>
      <c r="II87" s="179"/>
      <c r="IJ87" s="141"/>
      <c r="IK87" s="168"/>
      <c r="IL87" s="141"/>
      <c r="IM87" s="168"/>
      <c r="IN87" s="141"/>
      <c r="IO87" s="168"/>
      <c r="IP87" s="141"/>
      <c r="IQ87" s="168"/>
      <c r="IR87" s="141"/>
      <c r="IS87" s="168"/>
      <c r="IT87" s="179"/>
      <c r="IU87" s="141"/>
      <c r="IV87" s="168"/>
    </row>
    <row r="88" spans="1:256" x14ac:dyDescent="0.25">
      <c r="A88" s="161" t="s">
        <v>78</v>
      </c>
      <c r="B88" s="180">
        <v>723920</v>
      </c>
      <c r="C88" s="168">
        <v>3.5667032934656E-2</v>
      </c>
      <c r="D88" s="141">
        <v>201327</v>
      </c>
      <c r="E88" s="168">
        <v>9.3098105862535144E-3</v>
      </c>
      <c r="F88" s="141">
        <v>6651025</v>
      </c>
      <c r="G88" s="168">
        <v>0.375260554311525</v>
      </c>
      <c r="H88" s="167" t="s">
        <v>76</v>
      </c>
      <c r="I88" s="167" t="s">
        <v>76</v>
      </c>
      <c r="J88" s="141">
        <v>7576272</v>
      </c>
      <c r="K88" s="169">
        <v>0.12024138702792468</v>
      </c>
      <c r="L88" s="179"/>
      <c r="M88" s="141"/>
      <c r="N88" s="168"/>
      <c r="O88" s="141"/>
      <c r="P88" s="168"/>
      <c r="Q88" s="141"/>
      <c r="R88" s="168"/>
      <c r="S88" s="167"/>
      <c r="T88" s="167"/>
      <c r="U88" s="141"/>
      <c r="V88" s="168"/>
      <c r="W88" s="179"/>
      <c r="X88" s="141"/>
      <c r="Y88" s="168"/>
      <c r="Z88" s="141"/>
      <c r="AA88" s="168"/>
      <c r="AB88" s="141"/>
      <c r="AC88" s="168"/>
      <c r="AD88" s="167"/>
      <c r="AE88" s="167"/>
      <c r="AF88" s="141"/>
      <c r="AG88" s="168"/>
      <c r="AH88" s="179"/>
      <c r="AI88" s="141"/>
      <c r="AJ88" s="168"/>
      <c r="AK88" s="141"/>
      <c r="AL88" s="168"/>
      <c r="AM88" s="141"/>
      <c r="AN88" s="168"/>
      <c r="AO88" s="167"/>
      <c r="AP88" s="167"/>
      <c r="AQ88" s="141"/>
      <c r="AR88" s="168"/>
      <c r="AS88" s="179"/>
      <c r="AT88" s="141"/>
      <c r="AU88" s="168"/>
      <c r="AV88" s="141"/>
      <c r="AW88" s="168"/>
      <c r="AX88" s="141"/>
      <c r="AY88" s="168"/>
      <c r="AZ88" s="167"/>
      <c r="BA88" s="167"/>
      <c r="BB88" s="141"/>
      <c r="BC88" s="168"/>
      <c r="BD88" s="179"/>
      <c r="BE88" s="141"/>
      <c r="BF88" s="168"/>
      <c r="BG88" s="141"/>
      <c r="BH88" s="168"/>
      <c r="BI88" s="141"/>
      <c r="BJ88" s="168"/>
      <c r="BK88" s="167"/>
      <c r="BL88" s="167"/>
      <c r="BM88" s="141"/>
      <c r="BN88" s="168"/>
      <c r="BO88" s="179"/>
      <c r="BP88" s="141"/>
      <c r="BQ88" s="168"/>
      <c r="BR88" s="141"/>
      <c r="BS88" s="168"/>
      <c r="BT88" s="141"/>
      <c r="BU88" s="168"/>
      <c r="BV88" s="167"/>
      <c r="BW88" s="167"/>
      <c r="BX88" s="141"/>
      <c r="BY88" s="168"/>
      <c r="BZ88" s="179"/>
      <c r="CA88" s="141"/>
      <c r="CB88" s="168"/>
      <c r="CC88" s="141"/>
      <c r="CD88" s="168"/>
      <c r="CE88" s="141"/>
      <c r="CF88" s="168"/>
      <c r="CG88" s="167"/>
      <c r="CH88" s="167"/>
      <c r="CI88" s="141"/>
      <c r="CJ88" s="168"/>
      <c r="CK88" s="179"/>
      <c r="CL88" s="141"/>
      <c r="CM88" s="168"/>
      <c r="CN88" s="141"/>
      <c r="CO88" s="168"/>
      <c r="CP88" s="141"/>
      <c r="CQ88" s="168"/>
      <c r="CR88" s="167"/>
      <c r="CS88" s="167"/>
      <c r="CT88" s="141"/>
      <c r="CU88" s="168"/>
      <c r="CV88" s="179"/>
      <c r="CW88" s="141"/>
      <c r="CX88" s="168"/>
      <c r="CY88" s="141"/>
      <c r="CZ88" s="168"/>
      <c r="DA88" s="141"/>
      <c r="DB88" s="168"/>
      <c r="DC88" s="167"/>
      <c r="DD88" s="167"/>
      <c r="DE88" s="141"/>
      <c r="DF88" s="168"/>
      <c r="DG88" s="179"/>
      <c r="DH88" s="141"/>
      <c r="DI88" s="168"/>
      <c r="DJ88" s="141"/>
      <c r="DK88" s="168"/>
      <c r="DL88" s="141"/>
      <c r="DM88" s="168"/>
      <c r="DN88" s="167"/>
      <c r="DO88" s="167"/>
      <c r="DP88" s="141"/>
      <c r="DQ88" s="168"/>
      <c r="DR88" s="179"/>
      <c r="DS88" s="141"/>
      <c r="DT88" s="168"/>
      <c r="DU88" s="141"/>
      <c r="DV88" s="168"/>
      <c r="DW88" s="141"/>
      <c r="DX88" s="168"/>
      <c r="DY88" s="167"/>
      <c r="DZ88" s="167"/>
      <c r="EA88" s="141"/>
      <c r="EB88" s="168"/>
      <c r="EC88" s="179"/>
      <c r="ED88" s="141"/>
      <c r="EE88" s="168"/>
      <c r="EF88" s="141"/>
      <c r="EG88" s="168"/>
      <c r="EH88" s="141"/>
      <c r="EI88" s="168"/>
      <c r="EJ88" s="167"/>
      <c r="EK88" s="167"/>
      <c r="EL88" s="141"/>
      <c r="EM88" s="168"/>
      <c r="EN88" s="179"/>
      <c r="EO88" s="141"/>
      <c r="EP88" s="168"/>
      <c r="EQ88" s="141"/>
      <c r="ER88" s="168"/>
      <c r="ES88" s="141"/>
      <c r="ET88" s="168"/>
      <c r="EU88" s="167"/>
      <c r="EV88" s="167"/>
      <c r="EW88" s="141"/>
      <c r="EX88" s="168"/>
      <c r="EY88" s="179"/>
      <c r="EZ88" s="141"/>
      <c r="FA88" s="168"/>
      <c r="FB88" s="141"/>
      <c r="FC88" s="168"/>
      <c r="FD88" s="141"/>
      <c r="FE88" s="168"/>
      <c r="FF88" s="167"/>
      <c r="FG88" s="167"/>
      <c r="FH88" s="141"/>
      <c r="FI88" s="168"/>
      <c r="FJ88" s="179"/>
      <c r="FK88" s="141"/>
      <c r="FL88" s="168"/>
      <c r="FM88" s="141"/>
      <c r="FN88" s="168"/>
      <c r="FO88" s="141"/>
      <c r="FP88" s="168"/>
      <c r="FQ88" s="167"/>
      <c r="FR88" s="167"/>
      <c r="FS88" s="141"/>
      <c r="FT88" s="168"/>
      <c r="FU88" s="179"/>
      <c r="FV88" s="141"/>
      <c r="FW88" s="168"/>
      <c r="FX88" s="141"/>
      <c r="FY88" s="168"/>
      <c r="FZ88" s="141"/>
      <c r="GA88" s="168"/>
      <c r="GB88" s="167"/>
      <c r="GC88" s="167"/>
      <c r="GD88" s="141"/>
      <c r="GE88" s="168"/>
      <c r="GF88" s="179"/>
      <c r="GG88" s="141"/>
      <c r="GH88" s="168"/>
      <c r="GI88" s="141"/>
      <c r="GJ88" s="168"/>
      <c r="GK88" s="141"/>
      <c r="GL88" s="168"/>
      <c r="GM88" s="167"/>
      <c r="GN88" s="167"/>
      <c r="GO88" s="141"/>
      <c r="GP88" s="168"/>
      <c r="GQ88" s="179"/>
      <c r="GR88" s="141"/>
      <c r="GS88" s="168"/>
      <c r="GT88" s="141"/>
      <c r="GU88" s="168"/>
      <c r="GV88" s="141"/>
      <c r="GW88" s="168"/>
      <c r="GX88" s="167"/>
      <c r="GY88" s="167"/>
      <c r="GZ88" s="141"/>
      <c r="HA88" s="168"/>
      <c r="HB88" s="179"/>
      <c r="HC88" s="141"/>
      <c r="HD88" s="168"/>
      <c r="HE88" s="141"/>
      <c r="HF88" s="168"/>
      <c r="HG88" s="141"/>
      <c r="HH88" s="168"/>
      <c r="HI88" s="167"/>
      <c r="HJ88" s="167"/>
      <c r="HK88" s="141"/>
      <c r="HL88" s="168"/>
      <c r="HM88" s="179"/>
      <c r="HN88" s="141"/>
      <c r="HO88" s="168"/>
      <c r="HP88" s="141"/>
      <c r="HQ88" s="168"/>
      <c r="HR88" s="141"/>
      <c r="HS88" s="168"/>
      <c r="HT88" s="167"/>
      <c r="HU88" s="167"/>
      <c r="HV88" s="141"/>
      <c r="HW88" s="168"/>
      <c r="HX88" s="179"/>
      <c r="HY88" s="141"/>
      <c r="HZ88" s="168"/>
      <c r="IA88" s="141"/>
      <c r="IB88" s="168"/>
      <c r="IC88" s="141"/>
      <c r="ID88" s="168"/>
      <c r="IE88" s="167"/>
      <c r="IF88" s="167"/>
      <c r="IG88" s="141"/>
      <c r="IH88" s="168"/>
      <c r="II88" s="179"/>
      <c r="IJ88" s="141"/>
      <c r="IK88" s="168"/>
      <c r="IL88" s="141"/>
      <c r="IM88" s="168"/>
      <c r="IN88" s="141"/>
      <c r="IO88" s="168"/>
      <c r="IP88" s="167"/>
      <c r="IQ88" s="167"/>
      <c r="IR88" s="141"/>
      <c r="IS88" s="168"/>
      <c r="IT88" s="179"/>
      <c r="IU88" s="141"/>
      <c r="IV88" s="168"/>
    </row>
    <row r="89" spans="1:256" x14ac:dyDescent="0.25">
      <c r="A89" s="161" t="s">
        <v>79</v>
      </c>
      <c r="B89" s="170">
        <v>18078585</v>
      </c>
      <c r="C89" s="168">
        <v>0.89071925987260736</v>
      </c>
      <c r="D89" s="141">
        <v>21274125</v>
      </c>
      <c r="E89" s="168">
        <v>0.98376310250627363</v>
      </c>
      <c r="F89" s="141">
        <v>11072727</v>
      </c>
      <c r="G89" s="168">
        <v>0.62473944568847495</v>
      </c>
      <c r="H89" s="141">
        <v>3363236</v>
      </c>
      <c r="I89" s="168">
        <v>1</v>
      </c>
      <c r="J89" s="141">
        <v>53788673</v>
      </c>
      <c r="K89" s="169">
        <v>0.85366848601944101</v>
      </c>
      <c r="L89" s="179"/>
      <c r="M89" s="141"/>
      <c r="N89" s="168"/>
      <c r="O89" s="141"/>
      <c r="P89" s="168"/>
      <c r="Q89" s="141"/>
      <c r="R89" s="168"/>
      <c r="S89" s="141"/>
      <c r="T89" s="168"/>
      <c r="U89" s="141"/>
      <c r="V89" s="168"/>
      <c r="W89" s="179"/>
      <c r="X89" s="141"/>
      <c r="Y89" s="168"/>
      <c r="Z89" s="141"/>
      <c r="AA89" s="168"/>
      <c r="AB89" s="141"/>
      <c r="AC89" s="168"/>
      <c r="AD89" s="141"/>
      <c r="AE89" s="168"/>
      <c r="AF89" s="141"/>
      <c r="AG89" s="168"/>
      <c r="AH89" s="179"/>
      <c r="AI89" s="141"/>
      <c r="AJ89" s="168"/>
      <c r="AK89" s="141"/>
      <c r="AL89" s="168"/>
      <c r="AM89" s="141"/>
      <c r="AN89" s="168"/>
      <c r="AO89" s="141"/>
      <c r="AP89" s="168"/>
      <c r="AQ89" s="141"/>
      <c r="AR89" s="168"/>
      <c r="AS89" s="179"/>
      <c r="AT89" s="141"/>
      <c r="AU89" s="168"/>
      <c r="AV89" s="141"/>
      <c r="AW89" s="168"/>
      <c r="AX89" s="141"/>
      <c r="AY89" s="168"/>
      <c r="AZ89" s="141"/>
      <c r="BA89" s="168"/>
      <c r="BB89" s="141"/>
      <c r="BC89" s="168"/>
      <c r="BD89" s="179"/>
      <c r="BE89" s="141"/>
      <c r="BF89" s="168"/>
      <c r="BG89" s="141"/>
      <c r="BH89" s="168"/>
      <c r="BI89" s="141"/>
      <c r="BJ89" s="168"/>
      <c r="BK89" s="141"/>
      <c r="BL89" s="168"/>
      <c r="BM89" s="141"/>
      <c r="BN89" s="168"/>
      <c r="BO89" s="179"/>
      <c r="BP89" s="141"/>
      <c r="BQ89" s="168"/>
      <c r="BR89" s="141"/>
      <c r="BS89" s="168"/>
      <c r="BT89" s="141"/>
      <c r="BU89" s="168"/>
      <c r="BV89" s="141"/>
      <c r="BW89" s="168"/>
      <c r="BX89" s="141"/>
      <c r="BY89" s="168"/>
      <c r="BZ89" s="179"/>
      <c r="CA89" s="141"/>
      <c r="CB89" s="168"/>
      <c r="CC89" s="141"/>
      <c r="CD89" s="168"/>
      <c r="CE89" s="141"/>
      <c r="CF89" s="168"/>
      <c r="CG89" s="141"/>
      <c r="CH89" s="168"/>
      <c r="CI89" s="141"/>
      <c r="CJ89" s="168"/>
      <c r="CK89" s="179"/>
      <c r="CL89" s="141"/>
      <c r="CM89" s="168"/>
      <c r="CN89" s="141"/>
      <c r="CO89" s="168"/>
      <c r="CP89" s="141"/>
      <c r="CQ89" s="168"/>
      <c r="CR89" s="141"/>
      <c r="CS89" s="168"/>
      <c r="CT89" s="141"/>
      <c r="CU89" s="168"/>
      <c r="CV89" s="179"/>
      <c r="CW89" s="141"/>
      <c r="CX89" s="168"/>
      <c r="CY89" s="141"/>
      <c r="CZ89" s="168"/>
      <c r="DA89" s="141"/>
      <c r="DB89" s="168"/>
      <c r="DC89" s="141"/>
      <c r="DD89" s="168"/>
      <c r="DE89" s="141"/>
      <c r="DF89" s="168"/>
      <c r="DG89" s="179"/>
      <c r="DH89" s="141"/>
      <c r="DI89" s="168"/>
      <c r="DJ89" s="141"/>
      <c r="DK89" s="168"/>
      <c r="DL89" s="141"/>
      <c r="DM89" s="168"/>
      <c r="DN89" s="141"/>
      <c r="DO89" s="168"/>
      <c r="DP89" s="141"/>
      <c r="DQ89" s="168"/>
      <c r="DR89" s="179"/>
      <c r="DS89" s="141"/>
      <c r="DT89" s="168"/>
      <c r="DU89" s="141"/>
      <c r="DV89" s="168"/>
      <c r="DW89" s="141"/>
      <c r="DX89" s="168"/>
      <c r="DY89" s="141"/>
      <c r="DZ89" s="168"/>
      <c r="EA89" s="141"/>
      <c r="EB89" s="168"/>
      <c r="EC89" s="179"/>
      <c r="ED89" s="141"/>
      <c r="EE89" s="168"/>
      <c r="EF89" s="141"/>
      <c r="EG89" s="168"/>
      <c r="EH89" s="141"/>
      <c r="EI89" s="168"/>
      <c r="EJ89" s="141"/>
      <c r="EK89" s="168"/>
      <c r="EL89" s="141"/>
      <c r="EM89" s="168"/>
      <c r="EN89" s="179"/>
      <c r="EO89" s="141"/>
      <c r="EP89" s="168"/>
      <c r="EQ89" s="141"/>
      <c r="ER89" s="168"/>
      <c r="ES89" s="141"/>
      <c r="ET89" s="168"/>
      <c r="EU89" s="141"/>
      <c r="EV89" s="168"/>
      <c r="EW89" s="141"/>
      <c r="EX89" s="168"/>
      <c r="EY89" s="179"/>
      <c r="EZ89" s="141"/>
      <c r="FA89" s="168"/>
      <c r="FB89" s="141"/>
      <c r="FC89" s="168"/>
      <c r="FD89" s="141"/>
      <c r="FE89" s="168"/>
      <c r="FF89" s="141"/>
      <c r="FG89" s="168"/>
      <c r="FH89" s="141"/>
      <c r="FI89" s="168"/>
      <c r="FJ89" s="179"/>
      <c r="FK89" s="141"/>
      <c r="FL89" s="168"/>
      <c r="FM89" s="141"/>
      <c r="FN89" s="168"/>
      <c r="FO89" s="141"/>
      <c r="FP89" s="168"/>
      <c r="FQ89" s="141"/>
      <c r="FR89" s="168"/>
      <c r="FS89" s="141"/>
      <c r="FT89" s="168"/>
      <c r="FU89" s="179"/>
      <c r="FV89" s="141"/>
      <c r="FW89" s="168"/>
      <c r="FX89" s="141"/>
      <c r="FY89" s="168"/>
      <c r="FZ89" s="141"/>
      <c r="GA89" s="168"/>
      <c r="GB89" s="141"/>
      <c r="GC89" s="168"/>
      <c r="GD89" s="141"/>
      <c r="GE89" s="168"/>
      <c r="GF89" s="179"/>
      <c r="GG89" s="141"/>
      <c r="GH89" s="168"/>
      <c r="GI89" s="141"/>
      <c r="GJ89" s="168"/>
      <c r="GK89" s="141"/>
      <c r="GL89" s="168"/>
      <c r="GM89" s="141"/>
      <c r="GN89" s="168"/>
      <c r="GO89" s="141"/>
      <c r="GP89" s="168"/>
      <c r="GQ89" s="179"/>
      <c r="GR89" s="141"/>
      <c r="GS89" s="168"/>
      <c r="GT89" s="141"/>
      <c r="GU89" s="168"/>
      <c r="GV89" s="141"/>
      <c r="GW89" s="168"/>
      <c r="GX89" s="141"/>
      <c r="GY89" s="168"/>
      <c r="GZ89" s="141"/>
      <c r="HA89" s="168"/>
      <c r="HB89" s="179"/>
      <c r="HC89" s="141"/>
      <c r="HD89" s="168"/>
      <c r="HE89" s="141"/>
      <c r="HF89" s="168"/>
      <c r="HG89" s="141"/>
      <c r="HH89" s="168"/>
      <c r="HI89" s="141"/>
      <c r="HJ89" s="168"/>
      <c r="HK89" s="141"/>
      <c r="HL89" s="168"/>
      <c r="HM89" s="179"/>
      <c r="HN89" s="141"/>
      <c r="HO89" s="168"/>
      <c r="HP89" s="141"/>
      <c r="HQ89" s="168"/>
      <c r="HR89" s="141"/>
      <c r="HS89" s="168"/>
      <c r="HT89" s="141"/>
      <c r="HU89" s="168"/>
      <c r="HV89" s="141"/>
      <c r="HW89" s="168"/>
      <c r="HX89" s="179"/>
      <c r="HY89" s="141"/>
      <c r="HZ89" s="168"/>
      <c r="IA89" s="141"/>
      <c r="IB89" s="168"/>
      <c r="IC89" s="141"/>
      <c r="ID89" s="168"/>
      <c r="IE89" s="141"/>
      <c r="IF89" s="168"/>
      <c r="IG89" s="141"/>
      <c r="IH89" s="168"/>
      <c r="II89" s="179"/>
      <c r="IJ89" s="141"/>
      <c r="IK89" s="168"/>
      <c r="IL89" s="141"/>
      <c r="IM89" s="168"/>
      <c r="IN89" s="141"/>
      <c r="IO89" s="168"/>
      <c r="IP89" s="141"/>
      <c r="IQ89" s="168"/>
      <c r="IR89" s="141"/>
      <c r="IS89" s="168"/>
      <c r="IT89" s="179"/>
      <c r="IU89" s="141"/>
      <c r="IV89" s="168"/>
    </row>
    <row r="90" spans="1:256" x14ac:dyDescent="0.25">
      <c r="A90" s="172" t="s">
        <v>80</v>
      </c>
      <c r="B90" s="180">
        <v>20296614</v>
      </c>
      <c r="C90" s="163">
        <v>1</v>
      </c>
      <c r="D90" s="164">
        <v>21625252</v>
      </c>
      <c r="E90" s="163">
        <v>1</v>
      </c>
      <c r="F90" s="164">
        <v>17723752</v>
      </c>
      <c r="G90" s="163">
        <v>1</v>
      </c>
      <c r="H90" s="174">
        <v>3363236</v>
      </c>
      <c r="I90" s="173">
        <v>1</v>
      </c>
      <c r="J90" s="174">
        <v>63008854</v>
      </c>
      <c r="K90" s="166">
        <v>1</v>
      </c>
      <c r="L90" s="179"/>
      <c r="N90" s="168"/>
      <c r="O90" s="141"/>
      <c r="P90" s="168"/>
      <c r="Q90" s="141"/>
      <c r="R90" s="168"/>
      <c r="S90" s="141"/>
      <c r="T90" s="168"/>
      <c r="U90" s="141"/>
      <c r="V90" s="168"/>
      <c r="W90" s="179"/>
      <c r="X90" s="141"/>
      <c r="Y90" s="168"/>
      <c r="Z90" s="141"/>
      <c r="AA90" s="168"/>
      <c r="AB90" s="141"/>
      <c r="AC90" s="168"/>
      <c r="AD90" s="141"/>
      <c r="AE90" s="168"/>
      <c r="AF90" s="141"/>
      <c r="AG90" s="168"/>
      <c r="AH90" s="179"/>
      <c r="AI90" s="141"/>
      <c r="AJ90" s="168"/>
      <c r="AK90" s="141"/>
      <c r="AL90" s="168"/>
      <c r="AM90" s="141"/>
      <c r="AN90" s="168"/>
      <c r="AO90" s="141"/>
      <c r="AP90" s="168"/>
      <c r="AQ90" s="141"/>
      <c r="AR90" s="168"/>
      <c r="AS90" s="179"/>
      <c r="AT90" s="141"/>
      <c r="AU90" s="168"/>
      <c r="AV90" s="141"/>
      <c r="AW90" s="168"/>
      <c r="AX90" s="141"/>
      <c r="AY90" s="168"/>
      <c r="AZ90" s="141"/>
      <c r="BA90" s="168"/>
      <c r="BB90" s="141"/>
      <c r="BC90" s="168"/>
      <c r="BD90" s="179"/>
      <c r="BE90" s="141"/>
      <c r="BF90" s="168"/>
      <c r="BG90" s="141"/>
      <c r="BH90" s="168"/>
      <c r="BI90" s="141"/>
      <c r="BJ90" s="168"/>
      <c r="BK90" s="141"/>
      <c r="BL90" s="168"/>
      <c r="BM90" s="141"/>
      <c r="BN90" s="168"/>
      <c r="BO90" s="179"/>
      <c r="BP90" s="141"/>
      <c r="BQ90" s="168"/>
      <c r="BR90" s="141"/>
      <c r="BS90" s="168"/>
      <c r="BT90" s="141"/>
      <c r="BU90" s="168"/>
      <c r="BV90" s="141"/>
      <c r="BW90" s="168"/>
      <c r="BX90" s="141"/>
      <c r="BY90" s="168"/>
      <c r="BZ90" s="179"/>
      <c r="CA90" s="141"/>
      <c r="CB90" s="168"/>
      <c r="CC90" s="141"/>
      <c r="CD90" s="168"/>
      <c r="CE90" s="141"/>
      <c r="CF90" s="168"/>
      <c r="CG90" s="141"/>
      <c r="CH90" s="168"/>
      <c r="CI90" s="141"/>
      <c r="CJ90" s="168"/>
      <c r="CK90" s="179"/>
      <c r="CL90" s="141"/>
      <c r="CM90" s="168"/>
      <c r="CN90" s="141"/>
      <c r="CO90" s="168"/>
      <c r="CP90" s="141"/>
      <c r="CQ90" s="168"/>
      <c r="CR90" s="141"/>
      <c r="CS90" s="168"/>
      <c r="CT90" s="141"/>
      <c r="CU90" s="168"/>
      <c r="CV90" s="179"/>
      <c r="CW90" s="141"/>
      <c r="CX90" s="168"/>
      <c r="CY90" s="141"/>
      <c r="CZ90" s="168"/>
      <c r="DA90" s="141"/>
      <c r="DB90" s="168"/>
      <c r="DC90" s="141"/>
      <c r="DD90" s="168"/>
      <c r="DE90" s="141"/>
      <c r="DF90" s="168"/>
      <c r="DG90" s="179"/>
      <c r="DH90" s="141"/>
      <c r="DI90" s="168"/>
      <c r="DJ90" s="141"/>
      <c r="DK90" s="168"/>
      <c r="DL90" s="141"/>
      <c r="DM90" s="168"/>
      <c r="DN90" s="141"/>
      <c r="DO90" s="168"/>
      <c r="DP90" s="141"/>
      <c r="DQ90" s="168"/>
      <c r="DR90" s="179"/>
      <c r="DS90" s="141"/>
      <c r="DT90" s="168"/>
      <c r="DU90" s="141"/>
      <c r="DV90" s="168"/>
      <c r="DW90" s="141"/>
      <c r="DX90" s="168"/>
      <c r="DY90" s="141"/>
      <c r="DZ90" s="168"/>
      <c r="EA90" s="141"/>
      <c r="EB90" s="168"/>
      <c r="EC90" s="179"/>
      <c r="ED90" s="141"/>
      <c r="EE90" s="168"/>
      <c r="EF90" s="141"/>
      <c r="EG90" s="168"/>
      <c r="EH90" s="141"/>
      <c r="EI90" s="168"/>
      <c r="EJ90" s="141"/>
      <c r="EK90" s="168"/>
      <c r="EL90" s="141"/>
      <c r="EM90" s="168"/>
      <c r="EN90" s="179"/>
      <c r="EO90" s="141"/>
      <c r="EP90" s="168"/>
      <c r="EQ90" s="141"/>
      <c r="ER90" s="168"/>
      <c r="ES90" s="141"/>
      <c r="ET90" s="168"/>
      <c r="EU90" s="141"/>
      <c r="EV90" s="168"/>
      <c r="EW90" s="141"/>
      <c r="EX90" s="168"/>
      <c r="EY90" s="179"/>
      <c r="EZ90" s="141"/>
      <c r="FA90" s="168"/>
      <c r="FB90" s="141"/>
      <c r="FC90" s="168"/>
      <c r="FD90" s="141"/>
      <c r="FE90" s="168"/>
      <c r="FF90" s="141"/>
      <c r="FG90" s="168"/>
      <c r="FH90" s="141"/>
      <c r="FI90" s="168"/>
      <c r="FJ90" s="179"/>
      <c r="FK90" s="141"/>
      <c r="FL90" s="168"/>
      <c r="FM90" s="141"/>
      <c r="FN90" s="168"/>
      <c r="FO90" s="141"/>
      <c r="FP90" s="168"/>
      <c r="FQ90" s="141"/>
      <c r="FR90" s="168"/>
      <c r="FS90" s="141"/>
      <c r="FT90" s="168"/>
      <c r="FU90" s="179"/>
      <c r="FV90" s="141"/>
      <c r="FW90" s="168"/>
      <c r="FX90" s="141"/>
      <c r="FY90" s="168"/>
      <c r="FZ90" s="141"/>
      <c r="GA90" s="168"/>
      <c r="GB90" s="141"/>
      <c r="GC90" s="168"/>
      <c r="GD90" s="141"/>
      <c r="GE90" s="168"/>
      <c r="GF90" s="179"/>
      <c r="GG90" s="141"/>
      <c r="GH90" s="168"/>
      <c r="GI90" s="141"/>
      <c r="GJ90" s="168"/>
      <c r="GK90" s="141"/>
      <c r="GL90" s="168"/>
      <c r="GM90" s="141"/>
      <c r="GN90" s="168"/>
      <c r="GO90" s="141"/>
      <c r="GP90" s="168"/>
      <c r="GQ90" s="179"/>
      <c r="GR90" s="141"/>
      <c r="GS90" s="168"/>
      <c r="GT90" s="141"/>
      <c r="GU90" s="168"/>
      <c r="GV90" s="141"/>
      <c r="GW90" s="168"/>
      <c r="GX90" s="141"/>
      <c r="GY90" s="168"/>
      <c r="GZ90" s="141"/>
      <c r="HA90" s="168"/>
      <c r="HB90" s="179"/>
      <c r="HC90" s="141"/>
      <c r="HD90" s="168"/>
      <c r="HE90" s="141"/>
      <c r="HF90" s="168"/>
      <c r="HG90" s="141"/>
      <c r="HH90" s="168"/>
      <c r="HI90" s="141"/>
      <c r="HJ90" s="168"/>
      <c r="HK90" s="141"/>
      <c r="HL90" s="168"/>
      <c r="HM90" s="179"/>
      <c r="HN90" s="141"/>
      <c r="HO90" s="168"/>
      <c r="HP90" s="141"/>
      <c r="HQ90" s="168"/>
      <c r="HR90" s="141"/>
      <c r="HS90" s="168"/>
      <c r="HT90" s="141"/>
      <c r="HU90" s="168"/>
      <c r="HV90" s="141"/>
      <c r="HW90" s="168"/>
      <c r="HX90" s="179"/>
      <c r="HY90" s="141"/>
      <c r="HZ90" s="168"/>
      <c r="IA90" s="141"/>
      <c r="IB90" s="168"/>
      <c r="IC90" s="141"/>
      <c r="ID90" s="168"/>
      <c r="IE90" s="141"/>
      <c r="IF90" s="168"/>
      <c r="IG90" s="141"/>
      <c r="IH90" s="168"/>
      <c r="II90" s="179"/>
      <c r="IJ90" s="141"/>
      <c r="IK90" s="168"/>
      <c r="IL90" s="141"/>
      <c r="IM90" s="168"/>
      <c r="IN90" s="141"/>
      <c r="IO90" s="168"/>
      <c r="IP90" s="141"/>
      <c r="IQ90" s="168"/>
      <c r="IR90" s="141"/>
      <c r="IS90" s="168"/>
      <c r="IT90" s="179"/>
      <c r="IU90" s="141"/>
      <c r="IV90" s="168"/>
    </row>
    <row r="91" spans="1:256" ht="6.75" customHeight="1" x14ac:dyDescent="0.25">
      <c r="A91" s="175"/>
      <c r="B91" s="185"/>
      <c r="C91" s="174"/>
      <c r="D91" s="185"/>
      <c r="E91" s="174"/>
      <c r="F91" s="185"/>
      <c r="G91" s="174"/>
      <c r="H91" s="119"/>
      <c r="I91" s="171"/>
      <c r="J91" s="171"/>
      <c r="K91" s="177"/>
      <c r="L91" s="179"/>
      <c r="N91" s="141"/>
      <c r="P91" s="141"/>
      <c r="R91" s="141"/>
      <c r="T91" s="141"/>
      <c r="U91" s="141"/>
      <c r="W91" s="179"/>
      <c r="Y91" s="141"/>
      <c r="AA91" s="141"/>
      <c r="AC91" s="141"/>
      <c r="AE91" s="141"/>
      <c r="AF91" s="141"/>
      <c r="AH91" s="179"/>
      <c r="AJ91" s="141"/>
      <c r="AL91" s="141"/>
      <c r="AN91" s="141"/>
      <c r="AP91" s="141"/>
      <c r="AQ91" s="141"/>
      <c r="AS91" s="179"/>
      <c r="AU91" s="141"/>
      <c r="AW91" s="141"/>
      <c r="AY91" s="141"/>
      <c r="BA91" s="141"/>
      <c r="BB91" s="141"/>
      <c r="BD91" s="179"/>
      <c r="BF91" s="141"/>
      <c r="BH91" s="141"/>
      <c r="BJ91" s="141"/>
      <c r="BL91" s="141"/>
      <c r="BM91" s="141"/>
      <c r="BO91" s="179"/>
      <c r="BQ91" s="141"/>
      <c r="BS91" s="141"/>
      <c r="BU91" s="141"/>
      <c r="BW91" s="141"/>
      <c r="BX91" s="141"/>
      <c r="BZ91" s="179"/>
      <c r="CB91" s="141"/>
      <c r="CD91" s="141"/>
      <c r="CF91" s="141"/>
      <c r="CH91" s="141"/>
      <c r="CI91" s="141"/>
      <c r="CK91" s="179"/>
      <c r="CM91" s="141"/>
      <c r="CO91" s="141"/>
      <c r="CQ91" s="141"/>
      <c r="CS91" s="141"/>
      <c r="CT91" s="141"/>
      <c r="CV91" s="179"/>
      <c r="CX91" s="141"/>
      <c r="CZ91" s="141"/>
      <c r="DB91" s="141"/>
      <c r="DD91" s="141"/>
      <c r="DE91" s="141"/>
      <c r="DG91" s="179"/>
      <c r="DI91" s="141"/>
      <c r="DK91" s="141"/>
      <c r="DM91" s="141"/>
      <c r="DO91" s="141"/>
      <c r="DP91" s="141"/>
      <c r="DR91" s="179"/>
      <c r="DT91" s="141"/>
      <c r="DV91" s="141"/>
      <c r="DX91" s="141"/>
      <c r="DZ91" s="141"/>
      <c r="EA91" s="141"/>
      <c r="EC91" s="179"/>
      <c r="EE91" s="141"/>
      <c r="EG91" s="141"/>
      <c r="EI91" s="141"/>
      <c r="EK91" s="141"/>
      <c r="EL91" s="141"/>
      <c r="EN91" s="179"/>
      <c r="EP91" s="141"/>
      <c r="ER91" s="141"/>
      <c r="ET91" s="141"/>
      <c r="EV91" s="141"/>
      <c r="EW91" s="141"/>
      <c r="EY91" s="179"/>
      <c r="FA91" s="141"/>
      <c r="FC91" s="141"/>
      <c r="FE91" s="141"/>
      <c r="FG91" s="141"/>
      <c r="FH91" s="141"/>
      <c r="FJ91" s="179"/>
      <c r="FL91" s="141"/>
      <c r="FN91" s="141"/>
      <c r="FP91" s="141"/>
      <c r="FR91" s="141"/>
      <c r="FS91" s="141"/>
      <c r="FU91" s="179"/>
      <c r="FW91" s="141"/>
      <c r="FY91" s="141"/>
      <c r="GA91" s="141"/>
      <c r="GC91" s="141"/>
      <c r="GD91" s="141"/>
      <c r="GF91" s="179"/>
      <c r="GH91" s="141"/>
      <c r="GJ91" s="141"/>
      <c r="GL91" s="141"/>
      <c r="GN91" s="141"/>
      <c r="GO91" s="141"/>
      <c r="GQ91" s="179"/>
      <c r="GS91" s="141"/>
      <c r="GU91" s="141"/>
      <c r="GW91" s="141"/>
      <c r="GY91" s="141"/>
      <c r="GZ91" s="141"/>
      <c r="HB91" s="179"/>
      <c r="HD91" s="141"/>
      <c r="HF91" s="141"/>
      <c r="HH91" s="141"/>
      <c r="HJ91" s="141"/>
      <c r="HK91" s="141"/>
      <c r="HM91" s="179"/>
      <c r="HO91" s="141"/>
      <c r="HQ91" s="141"/>
      <c r="HS91" s="141"/>
      <c r="HU91" s="141"/>
      <c r="HV91" s="141"/>
      <c r="HX91" s="179"/>
      <c r="HZ91" s="141"/>
      <c r="IB91" s="141"/>
      <c r="ID91" s="141"/>
      <c r="IF91" s="141"/>
      <c r="IG91" s="141"/>
      <c r="II91" s="179"/>
      <c r="IK91" s="141"/>
      <c r="IM91" s="141"/>
      <c r="IO91" s="141"/>
      <c r="IQ91" s="141"/>
      <c r="IR91" s="141"/>
      <c r="IT91" s="179"/>
      <c r="IV91" s="141"/>
    </row>
    <row r="92" spans="1:256" s="160" customFormat="1" ht="26.25" customHeight="1" x14ac:dyDescent="0.25">
      <c r="A92" s="154">
        <v>2007</v>
      </c>
      <c r="B92" s="155" t="s">
        <v>70</v>
      </c>
      <c r="C92" s="156"/>
      <c r="D92" s="156" t="s">
        <v>71</v>
      </c>
      <c r="E92" s="156"/>
      <c r="F92" s="156" t="s">
        <v>72</v>
      </c>
      <c r="G92" s="156"/>
      <c r="H92" s="157" t="s">
        <v>73</v>
      </c>
      <c r="I92" s="158"/>
      <c r="J92" s="156" t="s">
        <v>74</v>
      </c>
      <c r="K92" s="15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19"/>
      <c r="BC92" s="119"/>
      <c r="BD92" s="119"/>
      <c r="BE92" s="119"/>
      <c r="BF92" s="119"/>
      <c r="BG92" s="119"/>
      <c r="BH92" s="119"/>
      <c r="BI92" s="119"/>
      <c r="BJ92" s="119"/>
      <c r="BK92" s="119"/>
      <c r="BL92" s="119"/>
      <c r="BM92" s="119"/>
      <c r="BN92" s="119"/>
      <c r="BO92" s="119"/>
      <c r="BP92" s="119"/>
      <c r="BQ92" s="119"/>
      <c r="BR92" s="119"/>
      <c r="BS92" s="119"/>
      <c r="BT92" s="119"/>
      <c r="BU92" s="119"/>
      <c r="BV92" s="119"/>
      <c r="BW92" s="119"/>
      <c r="BX92" s="119"/>
      <c r="BY92" s="119"/>
      <c r="BZ92" s="119"/>
      <c r="CA92" s="119"/>
      <c r="CB92" s="119"/>
      <c r="CC92" s="119"/>
      <c r="CD92" s="119"/>
      <c r="CE92" s="119"/>
      <c r="CF92" s="119"/>
      <c r="CG92" s="119"/>
      <c r="CH92" s="119"/>
      <c r="CI92" s="119"/>
      <c r="CJ92" s="119"/>
      <c r="CK92" s="119"/>
      <c r="CL92" s="119"/>
      <c r="CM92" s="119"/>
      <c r="CN92" s="119"/>
      <c r="CO92" s="119"/>
      <c r="CP92" s="119"/>
      <c r="CQ92" s="119"/>
      <c r="CR92" s="119"/>
      <c r="CS92" s="119"/>
      <c r="CT92" s="119"/>
      <c r="CU92" s="119"/>
      <c r="CV92" s="119"/>
      <c r="CW92" s="119"/>
      <c r="CX92" s="119"/>
      <c r="CY92" s="119"/>
      <c r="CZ92" s="119"/>
      <c r="DA92" s="119"/>
      <c r="DB92" s="119"/>
      <c r="DC92" s="119"/>
      <c r="DD92" s="119"/>
      <c r="DE92" s="119"/>
      <c r="DF92" s="119"/>
      <c r="DG92" s="119"/>
      <c r="DH92" s="119"/>
      <c r="DI92" s="119"/>
      <c r="DJ92" s="119"/>
      <c r="DK92" s="119"/>
      <c r="DL92" s="119"/>
      <c r="DM92" s="119"/>
      <c r="DN92" s="119"/>
      <c r="DO92" s="119"/>
      <c r="DP92" s="119"/>
      <c r="DQ92" s="119"/>
      <c r="DR92" s="119"/>
      <c r="DS92" s="119"/>
      <c r="DT92" s="119"/>
      <c r="DU92" s="119"/>
      <c r="DV92" s="119"/>
      <c r="DW92" s="119"/>
      <c r="DX92" s="119"/>
      <c r="DY92" s="119"/>
      <c r="DZ92" s="119"/>
      <c r="EA92" s="119"/>
      <c r="EB92" s="119"/>
      <c r="EC92" s="119"/>
      <c r="ED92" s="119"/>
      <c r="EE92" s="119"/>
      <c r="EF92" s="119"/>
      <c r="EG92" s="119"/>
      <c r="EH92" s="119"/>
      <c r="EI92" s="119"/>
      <c r="EJ92" s="119"/>
      <c r="EK92" s="119"/>
      <c r="EL92" s="119"/>
      <c r="EM92" s="119"/>
      <c r="EN92" s="119"/>
      <c r="EO92" s="119"/>
      <c r="EP92" s="119"/>
      <c r="EQ92" s="119"/>
      <c r="ER92" s="119"/>
      <c r="ES92" s="119"/>
      <c r="ET92" s="119"/>
      <c r="EU92" s="119"/>
      <c r="EV92" s="119"/>
      <c r="EW92" s="119"/>
      <c r="EX92" s="119"/>
      <c r="EY92" s="119"/>
      <c r="EZ92" s="119"/>
      <c r="FA92" s="119"/>
      <c r="FB92" s="119"/>
      <c r="FC92" s="119"/>
      <c r="FD92" s="119"/>
      <c r="FE92" s="119"/>
      <c r="FF92" s="119"/>
      <c r="FG92" s="119"/>
      <c r="FH92" s="119"/>
      <c r="FI92" s="119"/>
      <c r="FJ92" s="119"/>
      <c r="FK92" s="119"/>
      <c r="FL92" s="119"/>
      <c r="FM92" s="119"/>
      <c r="FN92" s="119"/>
      <c r="FO92" s="119"/>
      <c r="FP92" s="119"/>
      <c r="FQ92" s="119"/>
      <c r="FR92" s="119"/>
      <c r="FS92" s="119"/>
      <c r="FT92" s="119"/>
      <c r="FU92" s="119"/>
      <c r="FV92" s="119"/>
      <c r="FW92" s="119"/>
      <c r="FX92" s="119"/>
      <c r="FY92" s="119"/>
      <c r="FZ92" s="119"/>
      <c r="GA92" s="119"/>
      <c r="GB92" s="119"/>
      <c r="GC92" s="119"/>
      <c r="GD92" s="119"/>
      <c r="GE92" s="119"/>
      <c r="GF92" s="119"/>
      <c r="GG92" s="119"/>
      <c r="GH92" s="119"/>
      <c r="GI92" s="119"/>
      <c r="GJ92" s="119"/>
      <c r="GK92" s="119"/>
      <c r="GL92" s="119"/>
      <c r="GM92" s="119"/>
      <c r="GN92" s="119"/>
      <c r="GO92" s="119"/>
      <c r="GP92" s="119"/>
      <c r="GQ92" s="119"/>
      <c r="GR92" s="119"/>
      <c r="GS92" s="119"/>
      <c r="GT92" s="119"/>
      <c r="GU92" s="119"/>
      <c r="GV92" s="119"/>
      <c r="GW92" s="119"/>
      <c r="GX92" s="119"/>
      <c r="GY92" s="119"/>
      <c r="GZ92" s="119"/>
      <c r="HA92" s="119"/>
      <c r="HB92" s="119"/>
      <c r="HC92" s="119"/>
      <c r="HD92" s="119"/>
      <c r="HE92" s="119"/>
      <c r="HF92" s="119"/>
      <c r="HG92" s="119"/>
      <c r="HH92" s="119"/>
      <c r="HI92" s="119"/>
      <c r="HJ92" s="119"/>
      <c r="HK92" s="119"/>
      <c r="HL92" s="119"/>
      <c r="HM92" s="119"/>
      <c r="HN92" s="119"/>
      <c r="HO92" s="119"/>
      <c r="HP92" s="119"/>
      <c r="HQ92" s="119"/>
      <c r="HR92" s="119"/>
      <c r="HS92" s="119"/>
      <c r="HT92" s="119"/>
      <c r="HU92" s="119"/>
      <c r="HV92" s="119"/>
      <c r="HW92" s="119"/>
      <c r="HX92" s="119"/>
      <c r="HY92" s="119"/>
      <c r="HZ92" s="119"/>
      <c r="IA92" s="119"/>
      <c r="IB92" s="119"/>
      <c r="IC92" s="119"/>
      <c r="ID92" s="119"/>
      <c r="IE92" s="119"/>
      <c r="IF92" s="119"/>
      <c r="IG92" s="119"/>
      <c r="IH92" s="119"/>
      <c r="II92" s="119"/>
      <c r="IJ92" s="119"/>
      <c r="IK92" s="119"/>
      <c r="IL92" s="119"/>
      <c r="IM92" s="119"/>
      <c r="IN92" s="119"/>
      <c r="IO92" s="119"/>
      <c r="IP92" s="119"/>
      <c r="IQ92" s="119"/>
      <c r="IR92" s="119"/>
      <c r="IS92" s="119"/>
      <c r="IT92" s="119"/>
      <c r="IU92" s="119"/>
      <c r="IV92" s="119"/>
    </row>
    <row r="93" spans="1:256" x14ac:dyDescent="0.25">
      <c r="A93" s="161" t="s">
        <v>75</v>
      </c>
      <c r="B93" s="162">
        <v>1149706</v>
      </c>
      <c r="C93" s="163">
        <f>B93/B$96</f>
        <v>6.096567815147217E-2</v>
      </c>
      <c r="D93" s="164">
        <v>96065</v>
      </c>
      <c r="E93" s="163">
        <f>D93/D$96</f>
        <v>4.9598641586322189E-3</v>
      </c>
      <c r="F93" s="182" t="s">
        <v>76</v>
      </c>
      <c r="G93" s="165" t="s">
        <v>76</v>
      </c>
      <c r="H93" s="182" t="s">
        <v>76</v>
      </c>
      <c r="I93" s="165" t="s">
        <v>76</v>
      </c>
      <c r="J93" s="164">
        <v>1245771</v>
      </c>
      <c r="K93" s="166">
        <v>2.1058488007285481E-2</v>
      </c>
    </row>
    <row r="94" spans="1:256" x14ac:dyDescent="0.25">
      <c r="A94" s="161" t="s">
        <v>78</v>
      </c>
      <c r="B94" s="180">
        <v>596486</v>
      </c>
      <c r="C94" s="168">
        <f t="shared" ref="C94:E96" si="16">B94/B$96</f>
        <v>3.1629976270332615E-2</v>
      </c>
      <c r="D94" s="141">
        <v>256045</v>
      </c>
      <c r="E94" s="168">
        <f t="shared" si="16"/>
        <v>1.3219678535335308E-2</v>
      </c>
      <c r="F94" s="141">
        <v>6780663</v>
      </c>
      <c r="G94" s="168">
        <f>F94/F$96</f>
        <v>0.38824429904965602</v>
      </c>
      <c r="H94" s="167" t="s">
        <v>76</v>
      </c>
      <c r="I94" s="167" t="s">
        <v>76</v>
      </c>
      <c r="J94" s="141">
        <v>7633194</v>
      </c>
      <c r="K94" s="169">
        <v>0.12903135833655099</v>
      </c>
    </row>
    <row r="95" spans="1:256" x14ac:dyDescent="0.25">
      <c r="A95" s="161" t="s">
        <v>79</v>
      </c>
      <c r="B95" s="170">
        <v>17112058</v>
      </c>
      <c r="C95" s="168">
        <f t="shared" si="16"/>
        <v>0.90740434557819527</v>
      </c>
      <c r="D95" s="141">
        <v>19016364</v>
      </c>
      <c r="E95" s="168">
        <f t="shared" si="16"/>
        <v>0.98182045730603251</v>
      </c>
      <c r="F95" s="141">
        <v>10684276</v>
      </c>
      <c r="G95" s="168">
        <f>F95/F$96</f>
        <v>0.61175570095034404</v>
      </c>
      <c r="H95" s="141">
        <v>3466003</v>
      </c>
      <c r="I95" s="168">
        <f>H95/H$96</f>
        <v>1</v>
      </c>
      <c r="J95" s="141">
        <v>50278701</v>
      </c>
      <c r="K95" s="169">
        <v>0.84991015365616351</v>
      </c>
    </row>
    <row r="96" spans="1:256" x14ac:dyDescent="0.25">
      <c r="A96" s="172" t="s">
        <v>80</v>
      </c>
      <c r="B96" s="180">
        <v>18858250</v>
      </c>
      <c r="C96" s="163">
        <f t="shared" si="16"/>
        <v>1</v>
      </c>
      <c r="D96" s="164">
        <v>19368474</v>
      </c>
      <c r="E96" s="163">
        <f t="shared" si="16"/>
        <v>1</v>
      </c>
      <c r="F96" s="164">
        <v>17464939</v>
      </c>
      <c r="G96" s="163">
        <f>F96/F$96</f>
        <v>1</v>
      </c>
      <c r="H96" s="174">
        <v>3466003</v>
      </c>
      <c r="I96" s="173">
        <f>H96/H$96</f>
        <v>1</v>
      </c>
      <c r="J96" s="174">
        <v>59157666</v>
      </c>
      <c r="K96" s="166">
        <v>1</v>
      </c>
    </row>
    <row r="97" spans="1:256" ht="6.75" customHeight="1" x14ac:dyDescent="0.25">
      <c r="A97" s="175"/>
      <c r="B97" s="185"/>
      <c r="C97" s="174"/>
      <c r="D97" s="185"/>
      <c r="E97" s="174"/>
      <c r="F97" s="185"/>
      <c r="G97" s="174"/>
      <c r="H97" s="119"/>
      <c r="I97" s="171"/>
      <c r="J97" s="171"/>
      <c r="K97" s="177"/>
    </row>
    <row r="98" spans="1:256" s="160" customFormat="1" ht="26.25" customHeight="1" x14ac:dyDescent="0.25">
      <c r="A98" s="154">
        <v>2006</v>
      </c>
      <c r="B98" s="155" t="s">
        <v>70</v>
      </c>
      <c r="C98" s="156"/>
      <c r="D98" s="156" t="s">
        <v>71</v>
      </c>
      <c r="E98" s="156"/>
      <c r="F98" s="156" t="s">
        <v>72</v>
      </c>
      <c r="G98" s="156"/>
      <c r="H98" s="157" t="s">
        <v>73</v>
      </c>
      <c r="I98" s="158"/>
      <c r="J98" s="156" t="s">
        <v>74</v>
      </c>
      <c r="K98" s="159"/>
      <c r="L98" s="186"/>
      <c r="S98" s="187"/>
      <c r="T98" s="181"/>
      <c r="W98" s="186"/>
      <c r="AD98" s="187"/>
      <c r="AE98" s="181"/>
      <c r="AH98" s="186"/>
      <c r="AO98" s="187"/>
      <c r="AP98" s="181"/>
      <c r="AS98" s="186"/>
      <c r="AZ98" s="187"/>
      <c r="BA98" s="181"/>
      <c r="BD98" s="186"/>
      <c r="BK98" s="187"/>
      <c r="BL98" s="181"/>
      <c r="BO98" s="186"/>
      <c r="BV98" s="187"/>
      <c r="BW98" s="181"/>
      <c r="BZ98" s="186"/>
      <c r="CG98" s="187"/>
      <c r="CH98" s="181"/>
      <c r="CK98" s="186"/>
      <c r="CR98" s="187"/>
      <c r="CS98" s="181"/>
      <c r="CV98" s="186"/>
      <c r="DC98" s="187"/>
      <c r="DD98" s="181"/>
      <c r="DG98" s="186"/>
      <c r="DN98" s="187"/>
      <c r="DO98" s="181"/>
      <c r="DR98" s="186"/>
      <c r="DY98" s="187"/>
      <c r="DZ98" s="181"/>
      <c r="EC98" s="186"/>
      <c r="EJ98" s="187"/>
      <c r="EK98" s="181"/>
      <c r="EN98" s="186"/>
      <c r="EU98" s="187"/>
      <c r="EV98" s="181"/>
      <c r="EY98" s="186"/>
      <c r="FF98" s="187"/>
      <c r="FG98" s="181"/>
      <c r="FJ98" s="186"/>
      <c r="FQ98" s="187"/>
      <c r="FR98" s="181"/>
      <c r="FU98" s="186"/>
      <c r="GB98" s="187"/>
      <c r="GC98" s="181"/>
      <c r="GF98" s="186"/>
      <c r="GM98" s="187"/>
      <c r="GN98" s="181"/>
      <c r="GQ98" s="186"/>
      <c r="GX98" s="187"/>
      <c r="GY98" s="181"/>
      <c r="HB98" s="186"/>
      <c r="HI98" s="187"/>
      <c r="HJ98" s="181"/>
      <c r="HM98" s="186"/>
      <c r="HT98" s="187"/>
      <c r="HU98" s="181"/>
      <c r="HX98" s="186"/>
      <c r="IE98" s="187"/>
      <c r="IF98" s="181"/>
      <c r="II98" s="186"/>
      <c r="IP98" s="187"/>
      <c r="IQ98" s="181"/>
      <c r="IT98" s="186"/>
    </row>
    <row r="99" spans="1:256" x14ac:dyDescent="0.25">
      <c r="A99" s="161" t="s">
        <v>75</v>
      </c>
      <c r="B99" s="162">
        <v>1113647</v>
      </c>
      <c r="C99" s="163">
        <f>B99/B$102</f>
        <v>5.1368045461015671E-2</v>
      </c>
      <c r="D99" s="164">
        <v>112470</v>
      </c>
      <c r="E99" s="163">
        <f>D99/D$102</f>
        <v>5.2991663766267889E-3</v>
      </c>
      <c r="F99" s="182" t="s">
        <v>76</v>
      </c>
      <c r="G99" s="165" t="s">
        <v>76</v>
      </c>
      <c r="H99" s="164">
        <v>3237</v>
      </c>
      <c r="I99" s="163">
        <f>H99/H$102</f>
        <v>1.0325487302712856E-3</v>
      </c>
      <c r="J99" s="164">
        <v>1229354</v>
      </c>
      <c r="K99" s="166">
        <v>1.9239099419332738E-2</v>
      </c>
      <c r="L99" s="179"/>
      <c r="M99" s="141"/>
      <c r="N99" s="168"/>
      <c r="O99" s="141"/>
      <c r="P99" s="168"/>
      <c r="Q99" s="141"/>
      <c r="R99" s="168"/>
      <c r="S99" s="141"/>
      <c r="T99" s="168"/>
      <c r="U99" s="141"/>
      <c r="V99" s="168"/>
      <c r="W99" s="179"/>
      <c r="X99" s="141"/>
      <c r="Y99" s="168"/>
      <c r="Z99" s="141"/>
      <c r="AA99" s="168"/>
      <c r="AB99" s="141"/>
      <c r="AC99" s="168"/>
      <c r="AD99" s="141"/>
      <c r="AE99" s="168"/>
      <c r="AF99" s="141"/>
      <c r="AG99" s="168"/>
      <c r="AH99" s="179"/>
      <c r="AI99" s="141"/>
      <c r="AJ99" s="168"/>
      <c r="AK99" s="141"/>
      <c r="AL99" s="168"/>
      <c r="AM99" s="141"/>
      <c r="AN99" s="168"/>
      <c r="AO99" s="141"/>
      <c r="AP99" s="168"/>
      <c r="AQ99" s="141"/>
      <c r="AR99" s="168"/>
      <c r="AS99" s="179"/>
      <c r="AT99" s="141"/>
      <c r="AU99" s="168"/>
      <c r="AV99" s="141"/>
      <c r="AW99" s="168"/>
      <c r="AX99" s="141"/>
      <c r="AY99" s="168"/>
      <c r="AZ99" s="141"/>
      <c r="BA99" s="168"/>
      <c r="BB99" s="141"/>
      <c r="BC99" s="168"/>
      <c r="BD99" s="179"/>
      <c r="BE99" s="141"/>
      <c r="BF99" s="168"/>
      <c r="BG99" s="141"/>
      <c r="BH99" s="168"/>
      <c r="BI99" s="141"/>
      <c r="BJ99" s="168"/>
      <c r="BK99" s="141"/>
      <c r="BL99" s="168"/>
      <c r="BM99" s="141"/>
      <c r="BN99" s="168"/>
      <c r="BO99" s="179"/>
      <c r="BP99" s="141"/>
      <c r="BQ99" s="168"/>
      <c r="BR99" s="141"/>
      <c r="BS99" s="168"/>
      <c r="BT99" s="141"/>
      <c r="BU99" s="168"/>
      <c r="BV99" s="141"/>
      <c r="BW99" s="168"/>
      <c r="BX99" s="141"/>
      <c r="BY99" s="168"/>
      <c r="BZ99" s="179"/>
      <c r="CA99" s="141"/>
      <c r="CB99" s="168"/>
      <c r="CC99" s="141"/>
      <c r="CD99" s="168"/>
      <c r="CE99" s="141"/>
      <c r="CF99" s="168"/>
      <c r="CG99" s="141"/>
      <c r="CH99" s="168"/>
      <c r="CI99" s="141"/>
      <c r="CJ99" s="168"/>
      <c r="CK99" s="179"/>
      <c r="CL99" s="141"/>
      <c r="CM99" s="168"/>
      <c r="CN99" s="141"/>
      <c r="CO99" s="168"/>
      <c r="CP99" s="141"/>
      <c r="CQ99" s="168"/>
      <c r="CR99" s="141"/>
      <c r="CS99" s="168"/>
      <c r="CT99" s="141"/>
      <c r="CU99" s="168"/>
      <c r="CV99" s="179"/>
      <c r="CW99" s="141"/>
      <c r="CX99" s="168"/>
      <c r="CY99" s="141"/>
      <c r="CZ99" s="168"/>
      <c r="DA99" s="141"/>
      <c r="DB99" s="168"/>
      <c r="DC99" s="141"/>
      <c r="DD99" s="168"/>
      <c r="DE99" s="141"/>
      <c r="DF99" s="168"/>
      <c r="DG99" s="179"/>
      <c r="DH99" s="141"/>
      <c r="DI99" s="168"/>
      <c r="DJ99" s="141"/>
      <c r="DK99" s="168"/>
      <c r="DL99" s="141"/>
      <c r="DM99" s="168"/>
      <c r="DN99" s="141"/>
      <c r="DO99" s="168"/>
      <c r="DP99" s="141"/>
      <c r="DQ99" s="168"/>
      <c r="DR99" s="179"/>
      <c r="DS99" s="141"/>
      <c r="DT99" s="168"/>
      <c r="DU99" s="141"/>
      <c r="DV99" s="168"/>
      <c r="DW99" s="141"/>
      <c r="DX99" s="168"/>
      <c r="DY99" s="141"/>
      <c r="DZ99" s="168"/>
      <c r="EA99" s="141"/>
      <c r="EB99" s="168"/>
      <c r="EC99" s="179"/>
      <c r="ED99" s="141"/>
      <c r="EE99" s="168"/>
      <c r="EF99" s="141"/>
      <c r="EG99" s="168"/>
      <c r="EH99" s="141"/>
      <c r="EI99" s="168"/>
      <c r="EJ99" s="141"/>
      <c r="EK99" s="168"/>
      <c r="EL99" s="141"/>
      <c r="EM99" s="168"/>
      <c r="EN99" s="179"/>
      <c r="EO99" s="141"/>
      <c r="EP99" s="168"/>
      <c r="EQ99" s="141"/>
      <c r="ER99" s="168"/>
      <c r="ES99" s="141"/>
      <c r="ET99" s="168"/>
      <c r="EU99" s="141"/>
      <c r="EV99" s="168"/>
      <c r="EW99" s="141"/>
      <c r="EX99" s="168"/>
      <c r="EY99" s="179"/>
      <c r="EZ99" s="141"/>
      <c r="FA99" s="168"/>
      <c r="FB99" s="141"/>
      <c r="FC99" s="168"/>
      <c r="FD99" s="141"/>
      <c r="FE99" s="168"/>
      <c r="FF99" s="141"/>
      <c r="FG99" s="168"/>
      <c r="FH99" s="141"/>
      <c r="FI99" s="168"/>
      <c r="FJ99" s="179"/>
      <c r="FK99" s="141"/>
      <c r="FL99" s="168"/>
      <c r="FM99" s="141"/>
      <c r="FN99" s="168"/>
      <c r="FO99" s="141"/>
      <c r="FP99" s="168"/>
      <c r="FQ99" s="141"/>
      <c r="FR99" s="168"/>
      <c r="FS99" s="141"/>
      <c r="FT99" s="168"/>
      <c r="FU99" s="179"/>
      <c r="FV99" s="141"/>
      <c r="FW99" s="168"/>
      <c r="FX99" s="141"/>
      <c r="FY99" s="168"/>
      <c r="FZ99" s="141"/>
      <c r="GA99" s="168"/>
      <c r="GB99" s="141"/>
      <c r="GC99" s="168"/>
      <c r="GD99" s="141"/>
      <c r="GE99" s="168"/>
      <c r="GF99" s="179"/>
      <c r="GG99" s="141"/>
      <c r="GH99" s="168"/>
      <c r="GI99" s="141"/>
      <c r="GJ99" s="168"/>
      <c r="GK99" s="141"/>
      <c r="GL99" s="168"/>
      <c r="GM99" s="141"/>
      <c r="GN99" s="168"/>
      <c r="GO99" s="141"/>
      <c r="GP99" s="168"/>
      <c r="GQ99" s="179"/>
      <c r="GR99" s="141"/>
      <c r="GS99" s="168"/>
      <c r="GT99" s="141"/>
      <c r="GU99" s="168"/>
      <c r="GV99" s="141"/>
      <c r="GW99" s="168"/>
      <c r="GX99" s="141"/>
      <c r="GY99" s="168"/>
      <c r="GZ99" s="141"/>
      <c r="HA99" s="168"/>
      <c r="HB99" s="179"/>
      <c r="HC99" s="141"/>
      <c r="HD99" s="168"/>
      <c r="HE99" s="141"/>
      <c r="HF99" s="168"/>
      <c r="HG99" s="141"/>
      <c r="HH99" s="168"/>
      <c r="HI99" s="141"/>
      <c r="HJ99" s="168"/>
      <c r="HK99" s="141"/>
      <c r="HL99" s="168"/>
      <c r="HM99" s="179"/>
      <c r="HN99" s="141"/>
      <c r="HO99" s="168"/>
      <c r="HP99" s="141"/>
      <c r="HQ99" s="168"/>
      <c r="HR99" s="141"/>
      <c r="HS99" s="168"/>
      <c r="HT99" s="141"/>
      <c r="HU99" s="168"/>
      <c r="HV99" s="141"/>
      <c r="HW99" s="168"/>
      <c r="HX99" s="179"/>
      <c r="HY99" s="141"/>
      <c r="HZ99" s="168"/>
      <c r="IA99" s="141"/>
      <c r="IB99" s="168"/>
      <c r="IC99" s="141"/>
      <c r="ID99" s="168"/>
      <c r="IE99" s="141"/>
      <c r="IF99" s="168"/>
      <c r="IG99" s="141"/>
      <c r="IH99" s="168"/>
      <c r="II99" s="179"/>
      <c r="IJ99" s="141"/>
      <c r="IK99" s="168"/>
      <c r="IL99" s="141"/>
      <c r="IM99" s="168"/>
      <c r="IN99" s="141"/>
      <c r="IO99" s="168"/>
      <c r="IP99" s="141"/>
      <c r="IQ99" s="168"/>
      <c r="IR99" s="141"/>
      <c r="IS99" s="168"/>
      <c r="IT99" s="179"/>
      <c r="IU99" s="141"/>
      <c r="IV99" s="168"/>
    </row>
    <row r="100" spans="1:256" x14ac:dyDescent="0.25">
      <c r="A100" s="161" t="s">
        <v>78</v>
      </c>
      <c r="B100" s="180">
        <v>803508</v>
      </c>
      <c r="C100" s="168">
        <f>B100/B$102</f>
        <v>3.7062583989621291E-2</v>
      </c>
      <c r="D100" s="141">
        <v>273267</v>
      </c>
      <c r="E100" s="168">
        <f>D100/D$102</f>
        <v>1.2875320514285346E-2</v>
      </c>
      <c r="F100" s="141">
        <v>7549617</v>
      </c>
      <c r="G100" s="168">
        <f>F100/F$102</f>
        <v>0.4227129773812448</v>
      </c>
      <c r="H100" s="167" t="s">
        <v>76</v>
      </c>
      <c r="I100" s="167" t="s">
        <v>76</v>
      </c>
      <c r="J100" s="141">
        <v>8626392</v>
      </c>
      <c r="K100" s="169">
        <v>0.13500099509021532</v>
      </c>
      <c r="L100" s="179"/>
      <c r="M100" s="141"/>
      <c r="N100" s="168"/>
      <c r="O100" s="141"/>
      <c r="P100" s="168"/>
      <c r="Q100" s="141"/>
      <c r="R100" s="168"/>
      <c r="S100" s="167"/>
      <c r="T100" s="167"/>
      <c r="U100" s="141"/>
      <c r="V100" s="168"/>
      <c r="W100" s="179"/>
      <c r="X100" s="141"/>
      <c r="Y100" s="168"/>
      <c r="Z100" s="141"/>
      <c r="AA100" s="168"/>
      <c r="AB100" s="141"/>
      <c r="AC100" s="168"/>
      <c r="AD100" s="167"/>
      <c r="AE100" s="167"/>
      <c r="AF100" s="141"/>
      <c r="AG100" s="168"/>
      <c r="AH100" s="179"/>
      <c r="AI100" s="141"/>
      <c r="AJ100" s="168"/>
      <c r="AK100" s="141"/>
      <c r="AL100" s="168"/>
      <c r="AM100" s="141"/>
      <c r="AN100" s="168"/>
      <c r="AO100" s="167"/>
      <c r="AP100" s="167"/>
      <c r="AQ100" s="141"/>
      <c r="AR100" s="168"/>
      <c r="AS100" s="179"/>
      <c r="AT100" s="141"/>
      <c r="AU100" s="168"/>
      <c r="AV100" s="141"/>
      <c r="AW100" s="168"/>
      <c r="AX100" s="141"/>
      <c r="AY100" s="168"/>
      <c r="AZ100" s="167"/>
      <c r="BA100" s="167"/>
      <c r="BB100" s="141"/>
      <c r="BC100" s="168"/>
      <c r="BD100" s="179"/>
      <c r="BE100" s="141"/>
      <c r="BF100" s="168"/>
      <c r="BG100" s="141"/>
      <c r="BH100" s="168"/>
      <c r="BI100" s="141"/>
      <c r="BJ100" s="168"/>
      <c r="BK100" s="167"/>
      <c r="BL100" s="167"/>
      <c r="BM100" s="141"/>
      <c r="BN100" s="168"/>
      <c r="BO100" s="179"/>
      <c r="BP100" s="141"/>
      <c r="BQ100" s="168"/>
      <c r="BR100" s="141"/>
      <c r="BS100" s="168"/>
      <c r="BT100" s="141"/>
      <c r="BU100" s="168"/>
      <c r="BV100" s="167"/>
      <c r="BW100" s="167"/>
      <c r="BX100" s="141"/>
      <c r="BY100" s="168"/>
      <c r="BZ100" s="179"/>
      <c r="CA100" s="141"/>
      <c r="CB100" s="168"/>
      <c r="CC100" s="141"/>
      <c r="CD100" s="168"/>
      <c r="CE100" s="141"/>
      <c r="CF100" s="168"/>
      <c r="CG100" s="167"/>
      <c r="CH100" s="167"/>
      <c r="CI100" s="141"/>
      <c r="CJ100" s="168"/>
      <c r="CK100" s="179"/>
      <c r="CL100" s="141"/>
      <c r="CM100" s="168"/>
      <c r="CN100" s="141"/>
      <c r="CO100" s="168"/>
      <c r="CP100" s="141"/>
      <c r="CQ100" s="168"/>
      <c r="CR100" s="167"/>
      <c r="CS100" s="167"/>
      <c r="CT100" s="141"/>
      <c r="CU100" s="168"/>
      <c r="CV100" s="179"/>
      <c r="CW100" s="141"/>
      <c r="CX100" s="168"/>
      <c r="CY100" s="141"/>
      <c r="CZ100" s="168"/>
      <c r="DA100" s="141"/>
      <c r="DB100" s="168"/>
      <c r="DC100" s="167"/>
      <c r="DD100" s="167"/>
      <c r="DE100" s="141"/>
      <c r="DF100" s="168"/>
      <c r="DG100" s="179"/>
      <c r="DH100" s="141"/>
      <c r="DI100" s="168"/>
      <c r="DJ100" s="141"/>
      <c r="DK100" s="168"/>
      <c r="DL100" s="141"/>
      <c r="DM100" s="168"/>
      <c r="DN100" s="167"/>
      <c r="DO100" s="167"/>
      <c r="DP100" s="141"/>
      <c r="DQ100" s="168"/>
      <c r="DR100" s="179"/>
      <c r="DS100" s="141"/>
      <c r="DT100" s="168"/>
      <c r="DU100" s="141"/>
      <c r="DV100" s="168"/>
      <c r="DW100" s="141"/>
      <c r="DX100" s="168"/>
      <c r="DY100" s="167"/>
      <c r="DZ100" s="167"/>
      <c r="EA100" s="141"/>
      <c r="EB100" s="168"/>
      <c r="EC100" s="179"/>
      <c r="ED100" s="141"/>
      <c r="EE100" s="168"/>
      <c r="EF100" s="141"/>
      <c r="EG100" s="168"/>
      <c r="EH100" s="141"/>
      <c r="EI100" s="168"/>
      <c r="EJ100" s="167"/>
      <c r="EK100" s="167"/>
      <c r="EL100" s="141"/>
      <c r="EM100" s="168"/>
      <c r="EN100" s="179"/>
      <c r="EO100" s="141"/>
      <c r="EP100" s="168"/>
      <c r="EQ100" s="141"/>
      <c r="ER100" s="168"/>
      <c r="ES100" s="141"/>
      <c r="ET100" s="168"/>
      <c r="EU100" s="167"/>
      <c r="EV100" s="167"/>
      <c r="EW100" s="141"/>
      <c r="EX100" s="168"/>
      <c r="EY100" s="179"/>
      <c r="EZ100" s="141"/>
      <c r="FA100" s="168"/>
      <c r="FB100" s="141"/>
      <c r="FC100" s="168"/>
      <c r="FD100" s="141"/>
      <c r="FE100" s="168"/>
      <c r="FF100" s="167"/>
      <c r="FG100" s="167"/>
      <c r="FH100" s="141"/>
      <c r="FI100" s="168"/>
      <c r="FJ100" s="179"/>
      <c r="FK100" s="141"/>
      <c r="FL100" s="168"/>
      <c r="FM100" s="141"/>
      <c r="FN100" s="168"/>
      <c r="FO100" s="141"/>
      <c r="FP100" s="168"/>
      <c r="FQ100" s="167"/>
      <c r="FR100" s="167"/>
      <c r="FS100" s="141"/>
      <c r="FT100" s="168"/>
      <c r="FU100" s="179"/>
      <c r="FV100" s="141"/>
      <c r="FW100" s="168"/>
      <c r="FX100" s="141"/>
      <c r="FY100" s="168"/>
      <c r="FZ100" s="141"/>
      <c r="GA100" s="168"/>
      <c r="GB100" s="167"/>
      <c r="GC100" s="167"/>
      <c r="GD100" s="141"/>
      <c r="GE100" s="168"/>
      <c r="GF100" s="179"/>
      <c r="GG100" s="141"/>
      <c r="GH100" s="168"/>
      <c r="GI100" s="141"/>
      <c r="GJ100" s="168"/>
      <c r="GK100" s="141"/>
      <c r="GL100" s="168"/>
      <c r="GM100" s="167"/>
      <c r="GN100" s="167"/>
      <c r="GO100" s="141"/>
      <c r="GP100" s="168"/>
      <c r="GQ100" s="179"/>
      <c r="GR100" s="141"/>
      <c r="GS100" s="168"/>
      <c r="GT100" s="141"/>
      <c r="GU100" s="168"/>
      <c r="GV100" s="141"/>
      <c r="GW100" s="168"/>
      <c r="GX100" s="167"/>
      <c r="GY100" s="167"/>
      <c r="GZ100" s="141"/>
      <c r="HA100" s="168"/>
      <c r="HB100" s="179"/>
      <c r="HC100" s="141"/>
      <c r="HD100" s="168"/>
      <c r="HE100" s="141"/>
      <c r="HF100" s="168"/>
      <c r="HG100" s="141"/>
      <c r="HH100" s="168"/>
      <c r="HI100" s="167"/>
      <c r="HJ100" s="167"/>
      <c r="HK100" s="141"/>
      <c r="HL100" s="168"/>
      <c r="HM100" s="179"/>
      <c r="HN100" s="141"/>
      <c r="HO100" s="168"/>
      <c r="HP100" s="141"/>
      <c r="HQ100" s="168"/>
      <c r="HR100" s="141"/>
      <c r="HS100" s="168"/>
      <c r="HT100" s="167"/>
      <c r="HU100" s="167"/>
      <c r="HV100" s="141"/>
      <c r="HW100" s="168"/>
      <c r="HX100" s="179"/>
      <c r="HY100" s="141"/>
      <c r="HZ100" s="168"/>
      <c r="IA100" s="141"/>
      <c r="IB100" s="168"/>
      <c r="IC100" s="141"/>
      <c r="ID100" s="168"/>
      <c r="IE100" s="167"/>
      <c r="IF100" s="167"/>
      <c r="IG100" s="141"/>
      <c r="IH100" s="168"/>
      <c r="II100" s="179"/>
      <c r="IJ100" s="141"/>
      <c r="IK100" s="168"/>
      <c r="IL100" s="141"/>
      <c r="IM100" s="168"/>
      <c r="IN100" s="141"/>
      <c r="IO100" s="168"/>
      <c r="IP100" s="167"/>
      <c r="IQ100" s="167"/>
      <c r="IR100" s="141"/>
      <c r="IS100" s="168"/>
      <c r="IT100" s="179"/>
      <c r="IU100" s="141"/>
      <c r="IV100" s="168"/>
    </row>
    <row r="101" spans="1:256" x14ac:dyDescent="0.25">
      <c r="A101" s="161" t="s">
        <v>79</v>
      </c>
      <c r="B101" s="170">
        <v>19762607</v>
      </c>
      <c r="C101" s="168">
        <f>B101/B$102</f>
        <v>0.91156937054936304</v>
      </c>
      <c r="D101" s="141">
        <v>20838356</v>
      </c>
      <c r="E101" s="168">
        <f>D101/D$102</f>
        <v>0.98182551310908783</v>
      </c>
      <c r="F101" s="141">
        <v>10310296</v>
      </c>
      <c r="G101" s="168">
        <f>F101/F$102</f>
        <v>0.5772870226187552</v>
      </c>
      <c r="H101" s="141">
        <v>3131724</v>
      </c>
      <c r="I101" s="168">
        <f>H101/H$102</f>
        <v>0.99896745126972875</v>
      </c>
      <c r="J101" s="141">
        <v>54042983</v>
      </c>
      <c r="K101" s="169">
        <v>0.84575990549045188</v>
      </c>
      <c r="L101" s="179"/>
      <c r="M101" s="141"/>
      <c r="N101" s="168"/>
      <c r="O101" s="141"/>
      <c r="P101" s="168"/>
      <c r="Q101" s="141"/>
      <c r="R101" s="168"/>
      <c r="S101" s="141"/>
      <c r="T101" s="168"/>
      <c r="U101" s="141"/>
      <c r="V101" s="168"/>
      <c r="W101" s="179"/>
      <c r="X101" s="141"/>
      <c r="Y101" s="168"/>
      <c r="Z101" s="141"/>
      <c r="AA101" s="168"/>
      <c r="AB101" s="141"/>
      <c r="AC101" s="168"/>
      <c r="AD101" s="141"/>
      <c r="AE101" s="168"/>
      <c r="AF101" s="141"/>
      <c r="AG101" s="168"/>
      <c r="AH101" s="179"/>
      <c r="AI101" s="141"/>
      <c r="AJ101" s="168"/>
      <c r="AK101" s="141"/>
      <c r="AL101" s="168"/>
      <c r="AM101" s="141"/>
      <c r="AN101" s="168"/>
      <c r="AO101" s="141"/>
      <c r="AP101" s="168"/>
      <c r="AQ101" s="141"/>
      <c r="AR101" s="168"/>
      <c r="AS101" s="179"/>
      <c r="AT101" s="141"/>
      <c r="AU101" s="168"/>
      <c r="AV101" s="141"/>
      <c r="AW101" s="168"/>
      <c r="AX101" s="141"/>
      <c r="AY101" s="168"/>
      <c r="AZ101" s="141"/>
      <c r="BA101" s="168"/>
      <c r="BB101" s="141"/>
      <c r="BC101" s="168"/>
      <c r="BD101" s="179"/>
      <c r="BE101" s="141"/>
      <c r="BF101" s="168"/>
      <c r="BG101" s="141"/>
      <c r="BH101" s="168"/>
      <c r="BI101" s="141"/>
      <c r="BJ101" s="168"/>
      <c r="BK101" s="141"/>
      <c r="BL101" s="168"/>
      <c r="BM101" s="141"/>
      <c r="BN101" s="168"/>
      <c r="BO101" s="179"/>
      <c r="BP101" s="141"/>
      <c r="BQ101" s="168"/>
      <c r="BR101" s="141"/>
      <c r="BS101" s="168"/>
      <c r="BT101" s="141"/>
      <c r="BU101" s="168"/>
      <c r="BV101" s="141"/>
      <c r="BW101" s="168"/>
      <c r="BX101" s="141"/>
      <c r="BY101" s="168"/>
      <c r="BZ101" s="179"/>
      <c r="CA101" s="141"/>
      <c r="CB101" s="168"/>
      <c r="CC101" s="141"/>
      <c r="CD101" s="168"/>
      <c r="CE101" s="141"/>
      <c r="CF101" s="168"/>
      <c r="CG101" s="141"/>
      <c r="CH101" s="168"/>
      <c r="CI101" s="141"/>
      <c r="CJ101" s="168"/>
      <c r="CK101" s="179"/>
      <c r="CL101" s="141"/>
      <c r="CM101" s="168"/>
      <c r="CN101" s="141"/>
      <c r="CO101" s="168"/>
      <c r="CP101" s="141"/>
      <c r="CQ101" s="168"/>
      <c r="CR101" s="141"/>
      <c r="CS101" s="168"/>
      <c r="CT101" s="141"/>
      <c r="CU101" s="168"/>
      <c r="CV101" s="179"/>
      <c r="CW101" s="141"/>
      <c r="CX101" s="168"/>
      <c r="CY101" s="141"/>
      <c r="CZ101" s="168"/>
      <c r="DA101" s="141"/>
      <c r="DB101" s="168"/>
      <c r="DC101" s="141"/>
      <c r="DD101" s="168"/>
      <c r="DE101" s="141"/>
      <c r="DF101" s="168"/>
      <c r="DG101" s="179"/>
      <c r="DH101" s="141"/>
      <c r="DI101" s="168"/>
      <c r="DJ101" s="141"/>
      <c r="DK101" s="168"/>
      <c r="DL101" s="141"/>
      <c r="DM101" s="168"/>
      <c r="DN101" s="141"/>
      <c r="DO101" s="168"/>
      <c r="DP101" s="141"/>
      <c r="DQ101" s="168"/>
      <c r="DR101" s="179"/>
      <c r="DS101" s="141"/>
      <c r="DT101" s="168"/>
      <c r="DU101" s="141"/>
      <c r="DV101" s="168"/>
      <c r="DW101" s="141"/>
      <c r="DX101" s="168"/>
      <c r="DY101" s="141"/>
      <c r="DZ101" s="168"/>
      <c r="EA101" s="141"/>
      <c r="EB101" s="168"/>
      <c r="EC101" s="179"/>
      <c r="ED101" s="141"/>
      <c r="EE101" s="168"/>
      <c r="EF101" s="141"/>
      <c r="EG101" s="168"/>
      <c r="EH101" s="141"/>
      <c r="EI101" s="168"/>
      <c r="EJ101" s="141"/>
      <c r="EK101" s="168"/>
      <c r="EL101" s="141"/>
      <c r="EM101" s="168"/>
      <c r="EN101" s="179"/>
      <c r="EO101" s="141"/>
      <c r="EP101" s="168"/>
      <c r="EQ101" s="141"/>
      <c r="ER101" s="168"/>
      <c r="ES101" s="141"/>
      <c r="ET101" s="168"/>
      <c r="EU101" s="141"/>
      <c r="EV101" s="168"/>
      <c r="EW101" s="141"/>
      <c r="EX101" s="168"/>
      <c r="EY101" s="179"/>
      <c r="EZ101" s="141"/>
      <c r="FA101" s="168"/>
      <c r="FB101" s="141"/>
      <c r="FC101" s="168"/>
      <c r="FD101" s="141"/>
      <c r="FE101" s="168"/>
      <c r="FF101" s="141"/>
      <c r="FG101" s="168"/>
      <c r="FH101" s="141"/>
      <c r="FI101" s="168"/>
      <c r="FJ101" s="179"/>
      <c r="FK101" s="141"/>
      <c r="FL101" s="168"/>
      <c r="FM101" s="141"/>
      <c r="FN101" s="168"/>
      <c r="FO101" s="141"/>
      <c r="FP101" s="168"/>
      <c r="FQ101" s="141"/>
      <c r="FR101" s="168"/>
      <c r="FS101" s="141"/>
      <c r="FT101" s="168"/>
      <c r="FU101" s="179"/>
      <c r="FV101" s="141"/>
      <c r="FW101" s="168"/>
      <c r="FX101" s="141"/>
      <c r="FY101" s="168"/>
      <c r="FZ101" s="141"/>
      <c r="GA101" s="168"/>
      <c r="GB101" s="141"/>
      <c r="GC101" s="168"/>
      <c r="GD101" s="141"/>
      <c r="GE101" s="168"/>
      <c r="GF101" s="179"/>
      <c r="GG101" s="141"/>
      <c r="GH101" s="168"/>
      <c r="GI101" s="141"/>
      <c r="GJ101" s="168"/>
      <c r="GK101" s="141"/>
      <c r="GL101" s="168"/>
      <c r="GM101" s="141"/>
      <c r="GN101" s="168"/>
      <c r="GO101" s="141"/>
      <c r="GP101" s="168"/>
      <c r="GQ101" s="179"/>
      <c r="GR101" s="141"/>
      <c r="GS101" s="168"/>
      <c r="GT101" s="141"/>
      <c r="GU101" s="168"/>
      <c r="GV101" s="141"/>
      <c r="GW101" s="168"/>
      <c r="GX101" s="141"/>
      <c r="GY101" s="168"/>
      <c r="GZ101" s="141"/>
      <c r="HA101" s="168"/>
      <c r="HB101" s="179"/>
      <c r="HC101" s="141"/>
      <c r="HD101" s="168"/>
      <c r="HE101" s="141"/>
      <c r="HF101" s="168"/>
      <c r="HG101" s="141"/>
      <c r="HH101" s="168"/>
      <c r="HI101" s="141"/>
      <c r="HJ101" s="168"/>
      <c r="HK101" s="141"/>
      <c r="HL101" s="168"/>
      <c r="HM101" s="179"/>
      <c r="HN101" s="141"/>
      <c r="HO101" s="168"/>
      <c r="HP101" s="141"/>
      <c r="HQ101" s="168"/>
      <c r="HR101" s="141"/>
      <c r="HS101" s="168"/>
      <c r="HT101" s="141"/>
      <c r="HU101" s="168"/>
      <c r="HV101" s="141"/>
      <c r="HW101" s="168"/>
      <c r="HX101" s="179"/>
      <c r="HY101" s="141"/>
      <c r="HZ101" s="168"/>
      <c r="IA101" s="141"/>
      <c r="IB101" s="168"/>
      <c r="IC101" s="141"/>
      <c r="ID101" s="168"/>
      <c r="IE101" s="141"/>
      <c r="IF101" s="168"/>
      <c r="IG101" s="141"/>
      <c r="IH101" s="168"/>
      <c r="II101" s="179"/>
      <c r="IJ101" s="141"/>
      <c r="IK101" s="168"/>
      <c r="IL101" s="141"/>
      <c r="IM101" s="168"/>
      <c r="IN101" s="141"/>
      <c r="IO101" s="168"/>
      <c r="IP101" s="141"/>
      <c r="IQ101" s="168"/>
      <c r="IR101" s="141"/>
      <c r="IS101" s="168"/>
      <c r="IT101" s="179"/>
      <c r="IU101" s="141"/>
      <c r="IV101" s="168"/>
    </row>
    <row r="102" spans="1:256" x14ac:dyDescent="0.25">
      <c r="A102" s="172" t="s">
        <v>80</v>
      </c>
      <c r="B102" s="180">
        <v>21679762</v>
      </c>
      <c r="C102" s="163">
        <f>B102/B$102</f>
        <v>1</v>
      </c>
      <c r="D102" s="164">
        <v>21224093</v>
      </c>
      <c r="E102" s="163">
        <f>D102/D$102</f>
        <v>1</v>
      </c>
      <c r="F102" s="164">
        <v>17859913</v>
      </c>
      <c r="G102" s="163">
        <f>F102/F$102</f>
        <v>1</v>
      </c>
      <c r="H102" s="174">
        <v>3134961</v>
      </c>
      <c r="I102" s="173">
        <f>H102/H$102</f>
        <v>1</v>
      </c>
      <c r="J102" s="174">
        <v>63898729</v>
      </c>
      <c r="K102" s="166">
        <v>1</v>
      </c>
      <c r="L102" s="179"/>
      <c r="M102" s="141"/>
      <c r="N102" s="168"/>
      <c r="O102" s="141"/>
      <c r="P102" s="168"/>
      <c r="Q102" s="141"/>
      <c r="R102" s="168"/>
      <c r="S102" s="141"/>
      <c r="T102" s="168"/>
      <c r="U102" s="141"/>
      <c r="V102" s="168"/>
      <c r="W102" s="179"/>
      <c r="X102" s="141"/>
      <c r="Y102" s="168"/>
      <c r="Z102" s="141"/>
      <c r="AA102" s="168"/>
      <c r="AB102" s="141"/>
      <c r="AC102" s="168"/>
      <c r="AD102" s="141"/>
      <c r="AE102" s="168"/>
      <c r="AF102" s="141"/>
      <c r="AG102" s="168"/>
      <c r="AH102" s="179"/>
      <c r="AI102" s="141"/>
      <c r="AJ102" s="168"/>
      <c r="AK102" s="141"/>
      <c r="AL102" s="168"/>
      <c r="AM102" s="141"/>
      <c r="AN102" s="168"/>
      <c r="AO102" s="141"/>
      <c r="AP102" s="168"/>
      <c r="AQ102" s="141"/>
      <c r="AR102" s="168"/>
      <c r="AS102" s="179"/>
      <c r="AT102" s="141"/>
      <c r="AU102" s="168"/>
      <c r="AV102" s="141"/>
      <c r="AW102" s="168"/>
      <c r="AX102" s="141"/>
      <c r="AY102" s="168"/>
      <c r="AZ102" s="141"/>
      <c r="BA102" s="168"/>
      <c r="BB102" s="141"/>
      <c r="BC102" s="168"/>
      <c r="BD102" s="179"/>
      <c r="BE102" s="141"/>
      <c r="BF102" s="168"/>
      <c r="BG102" s="141"/>
      <c r="BH102" s="168"/>
      <c r="BI102" s="141"/>
      <c r="BJ102" s="168"/>
      <c r="BK102" s="141"/>
      <c r="BL102" s="168"/>
      <c r="BM102" s="141"/>
      <c r="BN102" s="168"/>
      <c r="BO102" s="179"/>
      <c r="BP102" s="141"/>
      <c r="BQ102" s="168"/>
      <c r="BR102" s="141"/>
      <c r="BS102" s="168"/>
      <c r="BT102" s="141"/>
      <c r="BU102" s="168"/>
      <c r="BV102" s="141"/>
      <c r="BW102" s="168"/>
      <c r="BX102" s="141"/>
      <c r="BY102" s="168"/>
      <c r="BZ102" s="179"/>
      <c r="CA102" s="141"/>
      <c r="CB102" s="168"/>
      <c r="CC102" s="141"/>
      <c r="CD102" s="168"/>
      <c r="CE102" s="141"/>
      <c r="CF102" s="168"/>
      <c r="CG102" s="141"/>
      <c r="CH102" s="168"/>
      <c r="CI102" s="141"/>
      <c r="CJ102" s="168"/>
      <c r="CK102" s="179"/>
      <c r="CL102" s="141"/>
      <c r="CM102" s="168"/>
      <c r="CN102" s="141"/>
      <c r="CO102" s="168"/>
      <c r="CP102" s="141"/>
      <c r="CQ102" s="168"/>
      <c r="CR102" s="141"/>
      <c r="CS102" s="168"/>
      <c r="CT102" s="141"/>
      <c r="CU102" s="168"/>
      <c r="CV102" s="179"/>
      <c r="CW102" s="141"/>
      <c r="CX102" s="168"/>
      <c r="CY102" s="141"/>
      <c r="CZ102" s="168"/>
      <c r="DA102" s="141"/>
      <c r="DB102" s="168"/>
      <c r="DC102" s="141"/>
      <c r="DD102" s="168"/>
      <c r="DE102" s="141"/>
      <c r="DF102" s="168"/>
      <c r="DG102" s="179"/>
      <c r="DH102" s="141"/>
      <c r="DI102" s="168"/>
      <c r="DJ102" s="141"/>
      <c r="DK102" s="168"/>
      <c r="DL102" s="141"/>
      <c r="DM102" s="168"/>
      <c r="DN102" s="141"/>
      <c r="DO102" s="168"/>
      <c r="DP102" s="141"/>
      <c r="DQ102" s="168"/>
      <c r="DR102" s="179"/>
      <c r="DS102" s="141"/>
      <c r="DT102" s="168"/>
      <c r="DU102" s="141"/>
      <c r="DV102" s="168"/>
      <c r="DW102" s="141"/>
      <c r="DX102" s="168"/>
      <c r="DY102" s="141"/>
      <c r="DZ102" s="168"/>
      <c r="EA102" s="141"/>
      <c r="EB102" s="168"/>
      <c r="EC102" s="179"/>
      <c r="ED102" s="141"/>
      <c r="EE102" s="168"/>
      <c r="EF102" s="141"/>
      <c r="EG102" s="168"/>
      <c r="EH102" s="141"/>
      <c r="EI102" s="168"/>
      <c r="EJ102" s="141"/>
      <c r="EK102" s="168"/>
      <c r="EL102" s="141"/>
      <c r="EM102" s="168"/>
      <c r="EN102" s="179"/>
      <c r="EO102" s="141"/>
      <c r="EP102" s="168"/>
      <c r="EQ102" s="141"/>
      <c r="ER102" s="168"/>
      <c r="ES102" s="141"/>
      <c r="ET102" s="168"/>
      <c r="EU102" s="141"/>
      <c r="EV102" s="168"/>
      <c r="EW102" s="141"/>
      <c r="EX102" s="168"/>
      <c r="EY102" s="179"/>
      <c r="EZ102" s="141"/>
      <c r="FA102" s="168"/>
      <c r="FB102" s="141"/>
      <c r="FC102" s="168"/>
      <c r="FD102" s="141"/>
      <c r="FE102" s="168"/>
      <c r="FF102" s="141"/>
      <c r="FG102" s="168"/>
      <c r="FH102" s="141"/>
      <c r="FI102" s="168"/>
      <c r="FJ102" s="179"/>
      <c r="FK102" s="141"/>
      <c r="FL102" s="168"/>
      <c r="FM102" s="141"/>
      <c r="FN102" s="168"/>
      <c r="FO102" s="141"/>
      <c r="FP102" s="168"/>
      <c r="FQ102" s="141"/>
      <c r="FR102" s="168"/>
      <c r="FS102" s="141"/>
      <c r="FT102" s="168"/>
      <c r="FU102" s="179"/>
      <c r="FV102" s="141"/>
      <c r="FW102" s="168"/>
      <c r="FX102" s="141"/>
      <c r="FY102" s="168"/>
      <c r="FZ102" s="141"/>
      <c r="GA102" s="168"/>
      <c r="GB102" s="141"/>
      <c r="GC102" s="168"/>
      <c r="GD102" s="141"/>
      <c r="GE102" s="168"/>
      <c r="GF102" s="179"/>
      <c r="GG102" s="141"/>
      <c r="GH102" s="168"/>
      <c r="GI102" s="141"/>
      <c r="GJ102" s="168"/>
      <c r="GK102" s="141"/>
      <c r="GL102" s="168"/>
      <c r="GM102" s="141"/>
      <c r="GN102" s="168"/>
      <c r="GO102" s="141"/>
      <c r="GP102" s="168"/>
      <c r="GQ102" s="179"/>
      <c r="GR102" s="141"/>
      <c r="GS102" s="168"/>
      <c r="GT102" s="141"/>
      <c r="GU102" s="168"/>
      <c r="GV102" s="141"/>
      <c r="GW102" s="168"/>
      <c r="GX102" s="141"/>
      <c r="GY102" s="168"/>
      <c r="GZ102" s="141"/>
      <c r="HA102" s="168"/>
      <c r="HB102" s="179"/>
      <c r="HC102" s="141"/>
      <c r="HD102" s="168"/>
      <c r="HE102" s="141"/>
      <c r="HF102" s="168"/>
      <c r="HG102" s="141"/>
      <c r="HH102" s="168"/>
      <c r="HI102" s="141"/>
      <c r="HJ102" s="168"/>
      <c r="HK102" s="141"/>
      <c r="HL102" s="168"/>
      <c r="HM102" s="179"/>
      <c r="HN102" s="141"/>
      <c r="HO102" s="168"/>
      <c r="HP102" s="141"/>
      <c r="HQ102" s="168"/>
      <c r="HR102" s="141"/>
      <c r="HS102" s="168"/>
      <c r="HT102" s="141"/>
      <c r="HU102" s="168"/>
      <c r="HV102" s="141"/>
      <c r="HW102" s="168"/>
      <c r="HX102" s="179"/>
      <c r="HY102" s="141"/>
      <c r="HZ102" s="168"/>
      <c r="IA102" s="141"/>
      <c r="IB102" s="168"/>
      <c r="IC102" s="141"/>
      <c r="ID102" s="168"/>
      <c r="IE102" s="141"/>
      <c r="IF102" s="168"/>
      <c r="IG102" s="141"/>
      <c r="IH102" s="168"/>
      <c r="II102" s="179"/>
      <c r="IJ102" s="141"/>
      <c r="IK102" s="168"/>
      <c r="IL102" s="141"/>
      <c r="IM102" s="168"/>
      <c r="IN102" s="141"/>
      <c r="IO102" s="168"/>
      <c r="IP102" s="141"/>
      <c r="IQ102" s="168"/>
      <c r="IR102" s="141"/>
      <c r="IS102" s="168"/>
      <c r="IT102" s="179"/>
      <c r="IU102" s="141"/>
      <c r="IV102" s="168"/>
    </row>
    <row r="103" spans="1:256" ht="6.75" customHeight="1" x14ac:dyDescent="0.25">
      <c r="A103" s="175"/>
      <c r="B103" s="185"/>
      <c r="C103" s="174"/>
      <c r="D103" s="185"/>
      <c r="E103" s="174"/>
      <c r="F103" s="185"/>
      <c r="G103" s="174"/>
      <c r="H103" s="119"/>
      <c r="I103" s="171"/>
      <c r="J103" s="171"/>
      <c r="K103" s="177"/>
      <c r="L103" s="179"/>
      <c r="N103" s="141"/>
      <c r="P103" s="141"/>
      <c r="R103" s="141"/>
      <c r="T103" s="141"/>
      <c r="U103" s="141"/>
      <c r="W103" s="179"/>
      <c r="Y103" s="141"/>
      <c r="AA103" s="141"/>
      <c r="AC103" s="141"/>
      <c r="AE103" s="141"/>
      <c r="AF103" s="141"/>
      <c r="AH103" s="179"/>
      <c r="AJ103" s="141"/>
      <c r="AL103" s="141"/>
      <c r="AN103" s="141"/>
      <c r="AP103" s="141"/>
      <c r="AQ103" s="141"/>
      <c r="AS103" s="179"/>
      <c r="AU103" s="141"/>
      <c r="AW103" s="141"/>
      <c r="AY103" s="141"/>
      <c r="BA103" s="141"/>
      <c r="BB103" s="141"/>
      <c r="BD103" s="179"/>
      <c r="BF103" s="141"/>
      <c r="BH103" s="141"/>
      <c r="BJ103" s="141"/>
      <c r="BL103" s="141"/>
      <c r="BM103" s="141"/>
      <c r="BO103" s="179"/>
      <c r="BQ103" s="141"/>
      <c r="BS103" s="141"/>
      <c r="BU103" s="141"/>
      <c r="BW103" s="141"/>
      <c r="BX103" s="141"/>
      <c r="BZ103" s="179"/>
      <c r="CB103" s="141"/>
      <c r="CD103" s="141"/>
      <c r="CF103" s="141"/>
      <c r="CH103" s="141"/>
      <c r="CI103" s="141"/>
      <c r="CK103" s="179"/>
      <c r="CM103" s="141"/>
      <c r="CO103" s="141"/>
      <c r="CQ103" s="141"/>
      <c r="CS103" s="141"/>
      <c r="CT103" s="141"/>
      <c r="CV103" s="179"/>
      <c r="CX103" s="141"/>
      <c r="CZ103" s="141"/>
      <c r="DB103" s="141"/>
      <c r="DD103" s="141"/>
      <c r="DE103" s="141"/>
      <c r="DG103" s="179"/>
      <c r="DI103" s="141"/>
      <c r="DK103" s="141"/>
      <c r="DM103" s="141"/>
      <c r="DO103" s="141"/>
      <c r="DP103" s="141"/>
      <c r="DR103" s="179"/>
      <c r="DT103" s="141"/>
      <c r="DV103" s="141"/>
      <c r="DX103" s="141"/>
      <c r="DZ103" s="141"/>
      <c r="EA103" s="141"/>
      <c r="EC103" s="179"/>
      <c r="EE103" s="141"/>
      <c r="EG103" s="141"/>
      <c r="EI103" s="141"/>
      <c r="EK103" s="141"/>
      <c r="EL103" s="141"/>
      <c r="EN103" s="179"/>
      <c r="EP103" s="141"/>
      <c r="ER103" s="141"/>
      <c r="ET103" s="141"/>
      <c r="EV103" s="141"/>
      <c r="EW103" s="141"/>
      <c r="EY103" s="179"/>
      <c r="FA103" s="141"/>
      <c r="FC103" s="141"/>
      <c r="FE103" s="141"/>
      <c r="FG103" s="141"/>
      <c r="FH103" s="141"/>
      <c r="FJ103" s="179"/>
      <c r="FL103" s="141"/>
      <c r="FN103" s="141"/>
      <c r="FP103" s="141"/>
      <c r="FR103" s="141"/>
      <c r="FS103" s="141"/>
      <c r="FU103" s="179"/>
      <c r="FW103" s="141"/>
      <c r="FY103" s="141"/>
      <c r="GA103" s="141"/>
      <c r="GC103" s="141"/>
      <c r="GD103" s="141"/>
      <c r="GF103" s="179"/>
      <c r="GH103" s="141"/>
      <c r="GJ103" s="141"/>
      <c r="GL103" s="141"/>
      <c r="GN103" s="141"/>
      <c r="GO103" s="141"/>
      <c r="GQ103" s="179"/>
      <c r="GS103" s="141"/>
      <c r="GU103" s="141"/>
      <c r="GW103" s="141"/>
      <c r="GY103" s="141"/>
      <c r="GZ103" s="141"/>
      <c r="HB103" s="179"/>
      <c r="HD103" s="141"/>
      <c r="HF103" s="141"/>
      <c r="HH103" s="141"/>
      <c r="HJ103" s="141"/>
      <c r="HK103" s="141"/>
      <c r="HM103" s="179"/>
      <c r="HO103" s="141"/>
      <c r="HQ103" s="141"/>
      <c r="HS103" s="141"/>
      <c r="HU103" s="141"/>
      <c r="HV103" s="141"/>
      <c r="HX103" s="179"/>
      <c r="HZ103" s="141"/>
      <c r="IB103" s="141"/>
      <c r="ID103" s="141"/>
      <c r="IF103" s="141"/>
      <c r="IG103" s="141"/>
      <c r="II103" s="179"/>
      <c r="IK103" s="141"/>
      <c r="IM103" s="141"/>
      <c r="IO103" s="141"/>
      <c r="IQ103" s="141"/>
      <c r="IR103" s="141"/>
      <c r="IT103" s="179"/>
      <c r="IV103" s="141"/>
    </row>
    <row r="104" spans="1:256" s="160" customFormat="1" ht="26.25" customHeight="1" x14ac:dyDescent="0.25">
      <c r="A104" s="154">
        <v>2005</v>
      </c>
      <c r="B104" s="155" t="s">
        <v>70</v>
      </c>
      <c r="C104" s="156"/>
      <c r="D104" s="156" t="s">
        <v>71</v>
      </c>
      <c r="E104" s="156"/>
      <c r="F104" s="156" t="s">
        <v>72</v>
      </c>
      <c r="G104" s="156"/>
      <c r="H104" s="157" t="s">
        <v>73</v>
      </c>
      <c r="I104" s="158"/>
      <c r="J104" s="156" t="s">
        <v>74</v>
      </c>
      <c r="K104" s="159"/>
      <c r="L104" s="186"/>
      <c r="S104" s="187"/>
      <c r="T104" s="181"/>
      <c r="W104" s="186"/>
      <c r="AD104" s="187"/>
      <c r="AE104" s="181"/>
      <c r="AH104" s="186"/>
      <c r="AO104" s="187"/>
      <c r="AP104" s="181"/>
      <c r="AS104" s="186"/>
      <c r="AZ104" s="187"/>
      <c r="BA104" s="181"/>
      <c r="BD104" s="186"/>
      <c r="BK104" s="187"/>
      <c r="BL104" s="181"/>
      <c r="BO104" s="186"/>
      <c r="BV104" s="187"/>
      <c r="BW104" s="181"/>
      <c r="BZ104" s="186"/>
      <c r="CG104" s="187"/>
      <c r="CH104" s="181"/>
      <c r="CK104" s="186"/>
      <c r="CR104" s="187"/>
      <c r="CS104" s="181"/>
      <c r="CV104" s="186"/>
      <c r="DC104" s="187"/>
      <c r="DD104" s="181"/>
      <c r="DG104" s="186"/>
      <c r="DN104" s="187"/>
      <c r="DO104" s="181"/>
      <c r="DR104" s="186"/>
      <c r="DY104" s="187"/>
      <c r="DZ104" s="181"/>
      <c r="EC104" s="186"/>
      <c r="EJ104" s="187"/>
      <c r="EK104" s="181"/>
      <c r="EN104" s="186"/>
      <c r="EU104" s="187"/>
      <c r="EV104" s="181"/>
      <c r="EY104" s="186"/>
      <c r="FF104" s="187"/>
      <c r="FG104" s="181"/>
      <c r="FJ104" s="186"/>
      <c r="FQ104" s="187"/>
      <c r="FR104" s="181"/>
      <c r="FU104" s="186"/>
      <c r="GB104" s="187"/>
      <c r="GC104" s="181"/>
      <c r="GF104" s="186"/>
      <c r="GM104" s="187"/>
      <c r="GN104" s="181"/>
      <c r="GQ104" s="186"/>
      <c r="GX104" s="187"/>
      <c r="GY104" s="181"/>
      <c r="HB104" s="186"/>
      <c r="HI104" s="187"/>
      <c r="HJ104" s="181"/>
      <c r="HM104" s="186"/>
      <c r="HT104" s="187"/>
      <c r="HU104" s="181"/>
      <c r="HX104" s="186"/>
      <c r="IE104" s="187"/>
      <c r="IF104" s="181"/>
      <c r="II104" s="186"/>
      <c r="IP104" s="187"/>
      <c r="IQ104" s="181"/>
      <c r="IT104" s="186"/>
    </row>
    <row r="105" spans="1:256" x14ac:dyDescent="0.25">
      <c r="A105" s="161" t="s">
        <v>75</v>
      </c>
      <c r="B105" s="162">
        <v>1107803</v>
      </c>
      <c r="C105" s="163">
        <f>B105/B$108</f>
        <v>5.7453452871596498E-2</v>
      </c>
      <c r="D105" s="164">
        <v>110195</v>
      </c>
      <c r="E105" s="163">
        <f>D105/D$108</f>
        <v>5.5721409839906942E-3</v>
      </c>
      <c r="F105" s="182" t="s">
        <v>76</v>
      </c>
      <c r="G105" s="165" t="s">
        <v>76</v>
      </c>
      <c r="H105" s="164">
        <v>159683</v>
      </c>
      <c r="I105" s="163">
        <f>H105/H$108</f>
        <v>5.5585627514368692E-2</v>
      </c>
      <c r="J105" s="164">
        <v>1377681</v>
      </c>
      <c r="K105" s="166">
        <v>2.1765978082651728E-2</v>
      </c>
      <c r="L105" s="179"/>
      <c r="M105" s="141"/>
      <c r="N105" s="168"/>
      <c r="O105" s="141"/>
      <c r="P105" s="168"/>
      <c r="Q105" s="141"/>
      <c r="R105" s="168"/>
      <c r="S105" s="141"/>
      <c r="T105" s="168"/>
      <c r="U105" s="141"/>
      <c r="V105" s="168"/>
      <c r="W105" s="179"/>
      <c r="X105" s="141"/>
      <c r="Y105" s="168"/>
      <c r="Z105" s="141"/>
      <c r="AA105" s="168"/>
      <c r="AB105" s="141"/>
      <c r="AC105" s="168"/>
      <c r="AD105" s="141"/>
      <c r="AE105" s="168"/>
      <c r="AF105" s="141"/>
      <c r="AG105" s="168"/>
      <c r="AH105" s="179"/>
      <c r="AI105" s="141"/>
      <c r="AJ105" s="168"/>
      <c r="AK105" s="141"/>
      <c r="AL105" s="168"/>
      <c r="AM105" s="141"/>
      <c r="AN105" s="168"/>
      <c r="AO105" s="141"/>
      <c r="AP105" s="168"/>
      <c r="AQ105" s="141"/>
      <c r="AR105" s="168"/>
      <c r="AS105" s="179"/>
      <c r="AT105" s="141"/>
      <c r="AU105" s="168"/>
      <c r="AV105" s="141"/>
      <c r="AW105" s="168"/>
      <c r="AX105" s="141"/>
      <c r="AY105" s="168"/>
      <c r="AZ105" s="141"/>
      <c r="BA105" s="168"/>
      <c r="BB105" s="141"/>
      <c r="BC105" s="168"/>
      <c r="BD105" s="179"/>
      <c r="BE105" s="141"/>
      <c r="BF105" s="168"/>
      <c r="BG105" s="141"/>
      <c r="BH105" s="168"/>
      <c r="BI105" s="141"/>
      <c r="BJ105" s="168"/>
      <c r="BK105" s="141"/>
      <c r="BL105" s="168"/>
      <c r="BM105" s="141"/>
      <c r="BN105" s="168"/>
      <c r="BO105" s="179"/>
      <c r="BP105" s="141"/>
      <c r="BQ105" s="168"/>
      <c r="BR105" s="141"/>
      <c r="BS105" s="168"/>
      <c r="BT105" s="141"/>
      <c r="BU105" s="168"/>
      <c r="BV105" s="141"/>
      <c r="BW105" s="168"/>
      <c r="BX105" s="141"/>
      <c r="BY105" s="168"/>
      <c r="BZ105" s="179"/>
      <c r="CA105" s="141"/>
      <c r="CB105" s="168"/>
      <c r="CC105" s="141"/>
      <c r="CD105" s="168"/>
      <c r="CE105" s="141"/>
      <c r="CF105" s="168"/>
      <c r="CG105" s="141"/>
      <c r="CH105" s="168"/>
      <c r="CI105" s="141"/>
      <c r="CJ105" s="168"/>
      <c r="CK105" s="179"/>
      <c r="CL105" s="141"/>
      <c r="CM105" s="168"/>
      <c r="CN105" s="141"/>
      <c r="CO105" s="168"/>
      <c r="CP105" s="141"/>
      <c r="CQ105" s="168"/>
      <c r="CR105" s="141"/>
      <c r="CS105" s="168"/>
      <c r="CT105" s="141"/>
      <c r="CU105" s="168"/>
      <c r="CV105" s="179"/>
      <c r="CW105" s="141"/>
      <c r="CX105" s="168"/>
      <c r="CY105" s="141"/>
      <c r="CZ105" s="168"/>
      <c r="DA105" s="141"/>
      <c r="DB105" s="168"/>
      <c r="DC105" s="141"/>
      <c r="DD105" s="168"/>
      <c r="DE105" s="141"/>
      <c r="DF105" s="168"/>
      <c r="DG105" s="179"/>
      <c r="DH105" s="141"/>
      <c r="DI105" s="168"/>
      <c r="DJ105" s="141"/>
      <c r="DK105" s="168"/>
      <c r="DL105" s="141"/>
      <c r="DM105" s="168"/>
      <c r="DN105" s="141"/>
      <c r="DO105" s="168"/>
      <c r="DP105" s="141"/>
      <c r="DQ105" s="168"/>
      <c r="DR105" s="179"/>
      <c r="DS105" s="141"/>
      <c r="DT105" s="168"/>
      <c r="DU105" s="141"/>
      <c r="DV105" s="168"/>
      <c r="DW105" s="141"/>
      <c r="DX105" s="168"/>
      <c r="DY105" s="141"/>
      <c r="DZ105" s="168"/>
      <c r="EA105" s="141"/>
      <c r="EB105" s="168"/>
      <c r="EC105" s="179"/>
      <c r="ED105" s="141"/>
      <c r="EE105" s="168"/>
      <c r="EF105" s="141"/>
      <c r="EG105" s="168"/>
      <c r="EH105" s="141"/>
      <c r="EI105" s="168"/>
      <c r="EJ105" s="141"/>
      <c r="EK105" s="168"/>
      <c r="EL105" s="141"/>
      <c r="EM105" s="168"/>
      <c r="EN105" s="179"/>
      <c r="EO105" s="141"/>
      <c r="EP105" s="168"/>
      <c r="EQ105" s="141"/>
      <c r="ER105" s="168"/>
      <c r="ES105" s="141"/>
      <c r="ET105" s="168"/>
      <c r="EU105" s="141"/>
      <c r="EV105" s="168"/>
      <c r="EW105" s="141"/>
      <c r="EX105" s="168"/>
      <c r="EY105" s="179"/>
      <c r="EZ105" s="141"/>
      <c r="FA105" s="168"/>
      <c r="FB105" s="141"/>
      <c r="FC105" s="168"/>
      <c r="FD105" s="141"/>
      <c r="FE105" s="168"/>
      <c r="FF105" s="141"/>
      <c r="FG105" s="168"/>
      <c r="FH105" s="141"/>
      <c r="FI105" s="168"/>
      <c r="FJ105" s="179"/>
      <c r="FK105" s="141"/>
      <c r="FL105" s="168"/>
      <c r="FM105" s="141"/>
      <c r="FN105" s="168"/>
      <c r="FO105" s="141"/>
      <c r="FP105" s="168"/>
      <c r="FQ105" s="141"/>
      <c r="FR105" s="168"/>
      <c r="FS105" s="141"/>
      <c r="FT105" s="168"/>
      <c r="FU105" s="179"/>
      <c r="FV105" s="141"/>
      <c r="FW105" s="168"/>
      <c r="FX105" s="141"/>
      <c r="FY105" s="168"/>
      <c r="FZ105" s="141"/>
      <c r="GA105" s="168"/>
      <c r="GB105" s="141"/>
      <c r="GC105" s="168"/>
      <c r="GD105" s="141"/>
      <c r="GE105" s="168"/>
      <c r="GF105" s="179"/>
      <c r="GG105" s="141"/>
      <c r="GH105" s="168"/>
      <c r="GI105" s="141"/>
      <c r="GJ105" s="168"/>
      <c r="GK105" s="141"/>
      <c r="GL105" s="168"/>
      <c r="GM105" s="141"/>
      <c r="GN105" s="168"/>
      <c r="GO105" s="141"/>
      <c r="GP105" s="168"/>
      <c r="GQ105" s="179"/>
      <c r="GR105" s="141"/>
      <c r="GS105" s="168"/>
      <c r="GT105" s="141"/>
      <c r="GU105" s="168"/>
      <c r="GV105" s="141"/>
      <c r="GW105" s="168"/>
      <c r="GX105" s="141"/>
      <c r="GY105" s="168"/>
      <c r="GZ105" s="141"/>
      <c r="HA105" s="168"/>
      <c r="HB105" s="179"/>
      <c r="HC105" s="141"/>
      <c r="HD105" s="168"/>
      <c r="HE105" s="141"/>
      <c r="HF105" s="168"/>
      <c r="HG105" s="141"/>
      <c r="HH105" s="168"/>
      <c r="HI105" s="141"/>
      <c r="HJ105" s="168"/>
      <c r="HK105" s="141"/>
      <c r="HL105" s="168"/>
      <c r="HM105" s="179"/>
      <c r="HN105" s="141"/>
      <c r="HO105" s="168"/>
      <c r="HP105" s="141"/>
      <c r="HQ105" s="168"/>
      <c r="HR105" s="141"/>
      <c r="HS105" s="168"/>
      <c r="HT105" s="141"/>
      <c r="HU105" s="168"/>
      <c r="HV105" s="141"/>
      <c r="HW105" s="168"/>
      <c r="HX105" s="179"/>
      <c r="HY105" s="141"/>
      <c r="HZ105" s="168"/>
      <c r="IA105" s="141"/>
      <c r="IB105" s="168"/>
      <c r="IC105" s="141"/>
      <c r="ID105" s="168"/>
      <c r="IE105" s="141"/>
      <c r="IF105" s="168"/>
      <c r="IG105" s="141"/>
      <c r="IH105" s="168"/>
      <c r="II105" s="179"/>
      <c r="IJ105" s="141"/>
      <c r="IK105" s="168"/>
      <c r="IL105" s="141"/>
      <c r="IM105" s="168"/>
      <c r="IN105" s="141"/>
      <c r="IO105" s="168"/>
      <c r="IP105" s="141"/>
      <c r="IQ105" s="168"/>
      <c r="IR105" s="141"/>
      <c r="IS105" s="168"/>
      <c r="IT105" s="179"/>
      <c r="IU105" s="141"/>
      <c r="IV105" s="168"/>
    </row>
    <row r="106" spans="1:256" x14ac:dyDescent="0.25">
      <c r="A106" s="161" t="s">
        <v>78</v>
      </c>
      <c r="B106" s="180">
        <v>316611</v>
      </c>
      <c r="C106" s="168">
        <f t="shared" ref="C106:E108" si="17">B106/B$108</f>
        <v>1.6420243641810897E-2</v>
      </c>
      <c r="D106" s="141">
        <v>292646</v>
      </c>
      <c r="E106" s="168">
        <f t="shared" si="17"/>
        <v>1.4797992380788065E-2</v>
      </c>
      <c r="F106" s="141">
        <v>8763255</v>
      </c>
      <c r="G106" s="168">
        <f>F106/F$108</f>
        <v>0.41017624052937268</v>
      </c>
      <c r="H106" s="167" t="s">
        <v>76</v>
      </c>
      <c r="I106" s="167" t="s">
        <v>76</v>
      </c>
      <c r="J106" s="141">
        <v>9372512</v>
      </c>
      <c r="K106" s="169">
        <v>0.14807628962828862</v>
      </c>
      <c r="L106" s="179"/>
      <c r="M106" s="141"/>
      <c r="N106" s="168"/>
      <c r="O106" s="141"/>
      <c r="P106" s="168"/>
      <c r="Q106" s="141"/>
      <c r="R106" s="168"/>
      <c r="S106" s="167"/>
      <c r="T106" s="167"/>
      <c r="U106" s="141"/>
      <c r="V106" s="168"/>
      <c r="W106" s="179"/>
      <c r="X106" s="141"/>
      <c r="Y106" s="168"/>
      <c r="Z106" s="141"/>
      <c r="AA106" s="168"/>
      <c r="AB106" s="141"/>
      <c r="AC106" s="168"/>
      <c r="AD106" s="167"/>
      <c r="AE106" s="167"/>
      <c r="AF106" s="141"/>
      <c r="AG106" s="168"/>
      <c r="AH106" s="179"/>
      <c r="AI106" s="141"/>
      <c r="AJ106" s="168"/>
      <c r="AK106" s="141"/>
      <c r="AL106" s="168"/>
      <c r="AM106" s="141"/>
      <c r="AN106" s="168"/>
      <c r="AO106" s="167"/>
      <c r="AP106" s="167"/>
      <c r="AQ106" s="141"/>
      <c r="AR106" s="168"/>
      <c r="AS106" s="179"/>
      <c r="AT106" s="141"/>
      <c r="AU106" s="168"/>
      <c r="AV106" s="141"/>
      <c r="AW106" s="168"/>
      <c r="AX106" s="141"/>
      <c r="AY106" s="168"/>
      <c r="AZ106" s="167"/>
      <c r="BA106" s="167"/>
      <c r="BB106" s="141"/>
      <c r="BC106" s="168"/>
      <c r="BD106" s="179"/>
      <c r="BE106" s="141"/>
      <c r="BF106" s="168"/>
      <c r="BG106" s="141"/>
      <c r="BH106" s="168"/>
      <c r="BI106" s="141"/>
      <c r="BJ106" s="168"/>
      <c r="BK106" s="167"/>
      <c r="BL106" s="167"/>
      <c r="BM106" s="141"/>
      <c r="BN106" s="168"/>
      <c r="BO106" s="179"/>
      <c r="BP106" s="141"/>
      <c r="BQ106" s="168"/>
      <c r="BR106" s="141"/>
      <c r="BS106" s="168"/>
      <c r="BT106" s="141"/>
      <c r="BU106" s="168"/>
      <c r="BV106" s="167"/>
      <c r="BW106" s="167"/>
      <c r="BX106" s="141"/>
      <c r="BY106" s="168"/>
      <c r="BZ106" s="179"/>
      <c r="CA106" s="141"/>
      <c r="CB106" s="168"/>
      <c r="CC106" s="141"/>
      <c r="CD106" s="168"/>
      <c r="CE106" s="141"/>
      <c r="CF106" s="168"/>
      <c r="CG106" s="167"/>
      <c r="CH106" s="167"/>
      <c r="CI106" s="141"/>
      <c r="CJ106" s="168"/>
      <c r="CK106" s="179"/>
      <c r="CL106" s="141"/>
      <c r="CM106" s="168"/>
      <c r="CN106" s="141"/>
      <c r="CO106" s="168"/>
      <c r="CP106" s="141"/>
      <c r="CQ106" s="168"/>
      <c r="CR106" s="167"/>
      <c r="CS106" s="167"/>
      <c r="CT106" s="141"/>
      <c r="CU106" s="168"/>
      <c r="CV106" s="179"/>
      <c r="CW106" s="141"/>
      <c r="CX106" s="168"/>
      <c r="CY106" s="141"/>
      <c r="CZ106" s="168"/>
      <c r="DA106" s="141"/>
      <c r="DB106" s="168"/>
      <c r="DC106" s="167"/>
      <c r="DD106" s="167"/>
      <c r="DE106" s="141"/>
      <c r="DF106" s="168"/>
      <c r="DG106" s="179"/>
      <c r="DH106" s="141"/>
      <c r="DI106" s="168"/>
      <c r="DJ106" s="141"/>
      <c r="DK106" s="168"/>
      <c r="DL106" s="141"/>
      <c r="DM106" s="168"/>
      <c r="DN106" s="167"/>
      <c r="DO106" s="167"/>
      <c r="DP106" s="141"/>
      <c r="DQ106" s="168"/>
      <c r="DR106" s="179"/>
      <c r="DS106" s="141"/>
      <c r="DT106" s="168"/>
      <c r="DU106" s="141"/>
      <c r="DV106" s="168"/>
      <c r="DW106" s="141"/>
      <c r="DX106" s="168"/>
      <c r="DY106" s="167"/>
      <c r="DZ106" s="167"/>
      <c r="EA106" s="141"/>
      <c r="EB106" s="168"/>
      <c r="EC106" s="179"/>
      <c r="ED106" s="141"/>
      <c r="EE106" s="168"/>
      <c r="EF106" s="141"/>
      <c r="EG106" s="168"/>
      <c r="EH106" s="141"/>
      <c r="EI106" s="168"/>
      <c r="EJ106" s="167"/>
      <c r="EK106" s="167"/>
      <c r="EL106" s="141"/>
      <c r="EM106" s="168"/>
      <c r="EN106" s="179"/>
      <c r="EO106" s="141"/>
      <c r="EP106" s="168"/>
      <c r="EQ106" s="141"/>
      <c r="ER106" s="168"/>
      <c r="ES106" s="141"/>
      <c r="ET106" s="168"/>
      <c r="EU106" s="167"/>
      <c r="EV106" s="167"/>
      <c r="EW106" s="141"/>
      <c r="EX106" s="168"/>
      <c r="EY106" s="179"/>
      <c r="EZ106" s="141"/>
      <c r="FA106" s="168"/>
      <c r="FB106" s="141"/>
      <c r="FC106" s="168"/>
      <c r="FD106" s="141"/>
      <c r="FE106" s="168"/>
      <c r="FF106" s="167"/>
      <c r="FG106" s="167"/>
      <c r="FH106" s="141"/>
      <c r="FI106" s="168"/>
      <c r="FJ106" s="179"/>
      <c r="FK106" s="141"/>
      <c r="FL106" s="168"/>
      <c r="FM106" s="141"/>
      <c r="FN106" s="168"/>
      <c r="FO106" s="141"/>
      <c r="FP106" s="168"/>
      <c r="FQ106" s="167"/>
      <c r="FR106" s="167"/>
      <c r="FS106" s="141"/>
      <c r="FT106" s="168"/>
      <c r="FU106" s="179"/>
      <c r="FV106" s="141"/>
      <c r="FW106" s="168"/>
      <c r="FX106" s="141"/>
      <c r="FY106" s="168"/>
      <c r="FZ106" s="141"/>
      <c r="GA106" s="168"/>
      <c r="GB106" s="167"/>
      <c r="GC106" s="167"/>
      <c r="GD106" s="141"/>
      <c r="GE106" s="168"/>
      <c r="GF106" s="179"/>
      <c r="GG106" s="141"/>
      <c r="GH106" s="168"/>
      <c r="GI106" s="141"/>
      <c r="GJ106" s="168"/>
      <c r="GK106" s="141"/>
      <c r="GL106" s="168"/>
      <c r="GM106" s="167"/>
      <c r="GN106" s="167"/>
      <c r="GO106" s="141"/>
      <c r="GP106" s="168"/>
      <c r="GQ106" s="179"/>
      <c r="GR106" s="141"/>
      <c r="GS106" s="168"/>
      <c r="GT106" s="141"/>
      <c r="GU106" s="168"/>
      <c r="GV106" s="141"/>
      <c r="GW106" s="168"/>
      <c r="GX106" s="167"/>
      <c r="GY106" s="167"/>
      <c r="GZ106" s="141"/>
      <c r="HA106" s="168"/>
      <c r="HB106" s="179"/>
      <c r="HC106" s="141"/>
      <c r="HD106" s="168"/>
      <c r="HE106" s="141"/>
      <c r="HF106" s="168"/>
      <c r="HG106" s="141"/>
      <c r="HH106" s="168"/>
      <c r="HI106" s="167"/>
      <c r="HJ106" s="167"/>
      <c r="HK106" s="141"/>
      <c r="HL106" s="168"/>
      <c r="HM106" s="179"/>
      <c r="HN106" s="141"/>
      <c r="HO106" s="168"/>
      <c r="HP106" s="141"/>
      <c r="HQ106" s="168"/>
      <c r="HR106" s="141"/>
      <c r="HS106" s="168"/>
      <c r="HT106" s="167"/>
      <c r="HU106" s="167"/>
      <c r="HV106" s="141"/>
      <c r="HW106" s="168"/>
      <c r="HX106" s="179"/>
      <c r="HY106" s="141"/>
      <c r="HZ106" s="168"/>
      <c r="IA106" s="141"/>
      <c r="IB106" s="168"/>
      <c r="IC106" s="141"/>
      <c r="ID106" s="168"/>
      <c r="IE106" s="167"/>
      <c r="IF106" s="167"/>
      <c r="IG106" s="141"/>
      <c r="IH106" s="168"/>
      <c r="II106" s="179"/>
      <c r="IJ106" s="141"/>
      <c r="IK106" s="168"/>
      <c r="IL106" s="141"/>
      <c r="IM106" s="168"/>
      <c r="IN106" s="141"/>
      <c r="IO106" s="168"/>
      <c r="IP106" s="167"/>
      <c r="IQ106" s="167"/>
      <c r="IR106" s="141"/>
      <c r="IS106" s="168"/>
      <c r="IT106" s="179"/>
      <c r="IU106" s="141"/>
      <c r="IV106" s="168"/>
    </row>
    <row r="107" spans="1:256" x14ac:dyDescent="0.25">
      <c r="A107" s="161" t="s">
        <v>79</v>
      </c>
      <c r="B107" s="170">
        <v>17857334</v>
      </c>
      <c r="C107" s="168">
        <f t="shared" si="17"/>
        <v>0.92612630348659264</v>
      </c>
      <c r="D107" s="141">
        <v>19373220</v>
      </c>
      <c r="E107" s="168">
        <f t="shared" si="17"/>
        <v>0.97962986663522122</v>
      </c>
      <c r="F107" s="141">
        <v>12601354</v>
      </c>
      <c r="G107" s="168">
        <f>F107/F$108</f>
        <v>0.58982375947062737</v>
      </c>
      <c r="H107" s="141">
        <v>2713056</v>
      </c>
      <c r="I107" s="168">
        <f>H107/H$108</f>
        <v>0.94441437248563131</v>
      </c>
      <c r="J107" s="141">
        <v>52544964</v>
      </c>
      <c r="K107" s="169">
        <v>0.83015773228905965</v>
      </c>
      <c r="L107" s="179"/>
      <c r="M107" s="141"/>
      <c r="N107" s="168"/>
      <c r="O107" s="141"/>
      <c r="P107" s="168"/>
      <c r="Q107" s="141"/>
      <c r="R107" s="168"/>
      <c r="S107" s="141"/>
      <c r="T107" s="168"/>
      <c r="U107" s="141"/>
      <c r="V107" s="168"/>
      <c r="W107" s="179"/>
      <c r="X107" s="141"/>
      <c r="Y107" s="168"/>
      <c r="Z107" s="141"/>
      <c r="AA107" s="168"/>
      <c r="AB107" s="141"/>
      <c r="AC107" s="168"/>
      <c r="AD107" s="141"/>
      <c r="AE107" s="168"/>
      <c r="AF107" s="141"/>
      <c r="AG107" s="168"/>
      <c r="AH107" s="179"/>
      <c r="AI107" s="141"/>
      <c r="AJ107" s="168"/>
      <c r="AK107" s="141"/>
      <c r="AL107" s="168"/>
      <c r="AM107" s="141"/>
      <c r="AN107" s="168"/>
      <c r="AO107" s="141"/>
      <c r="AP107" s="168"/>
      <c r="AQ107" s="141"/>
      <c r="AR107" s="168"/>
      <c r="AS107" s="179"/>
      <c r="AT107" s="141"/>
      <c r="AU107" s="168"/>
      <c r="AV107" s="141"/>
      <c r="AW107" s="168"/>
      <c r="AX107" s="141"/>
      <c r="AY107" s="168"/>
      <c r="AZ107" s="141"/>
      <c r="BA107" s="168"/>
      <c r="BB107" s="141"/>
      <c r="BC107" s="168"/>
      <c r="BD107" s="179"/>
      <c r="BE107" s="141"/>
      <c r="BF107" s="168"/>
      <c r="BG107" s="141"/>
      <c r="BH107" s="168"/>
      <c r="BI107" s="141"/>
      <c r="BJ107" s="168"/>
      <c r="BK107" s="141"/>
      <c r="BL107" s="168"/>
      <c r="BM107" s="141"/>
      <c r="BN107" s="168"/>
      <c r="BO107" s="179"/>
      <c r="BP107" s="141"/>
      <c r="BQ107" s="168"/>
      <c r="BR107" s="141"/>
      <c r="BS107" s="168"/>
      <c r="BT107" s="141"/>
      <c r="BU107" s="168"/>
      <c r="BV107" s="141"/>
      <c r="BW107" s="168"/>
      <c r="BX107" s="141"/>
      <c r="BY107" s="168"/>
      <c r="BZ107" s="179"/>
      <c r="CA107" s="141"/>
      <c r="CB107" s="168"/>
      <c r="CC107" s="141"/>
      <c r="CD107" s="168"/>
      <c r="CE107" s="141"/>
      <c r="CF107" s="168"/>
      <c r="CG107" s="141"/>
      <c r="CH107" s="168"/>
      <c r="CI107" s="141"/>
      <c r="CJ107" s="168"/>
      <c r="CK107" s="179"/>
      <c r="CL107" s="141"/>
      <c r="CM107" s="168"/>
      <c r="CN107" s="141"/>
      <c r="CO107" s="168"/>
      <c r="CP107" s="141"/>
      <c r="CQ107" s="168"/>
      <c r="CR107" s="141"/>
      <c r="CS107" s="168"/>
      <c r="CT107" s="141"/>
      <c r="CU107" s="168"/>
      <c r="CV107" s="179"/>
      <c r="CW107" s="141"/>
      <c r="CX107" s="168"/>
      <c r="CY107" s="141"/>
      <c r="CZ107" s="168"/>
      <c r="DA107" s="141"/>
      <c r="DB107" s="168"/>
      <c r="DC107" s="141"/>
      <c r="DD107" s="168"/>
      <c r="DE107" s="141"/>
      <c r="DF107" s="168"/>
      <c r="DG107" s="179"/>
      <c r="DH107" s="141"/>
      <c r="DI107" s="168"/>
      <c r="DJ107" s="141"/>
      <c r="DK107" s="168"/>
      <c r="DL107" s="141"/>
      <c r="DM107" s="168"/>
      <c r="DN107" s="141"/>
      <c r="DO107" s="168"/>
      <c r="DP107" s="141"/>
      <c r="DQ107" s="168"/>
      <c r="DR107" s="179"/>
      <c r="DS107" s="141"/>
      <c r="DT107" s="168"/>
      <c r="DU107" s="141"/>
      <c r="DV107" s="168"/>
      <c r="DW107" s="141"/>
      <c r="DX107" s="168"/>
      <c r="DY107" s="141"/>
      <c r="DZ107" s="168"/>
      <c r="EA107" s="141"/>
      <c r="EB107" s="168"/>
      <c r="EC107" s="179"/>
      <c r="ED107" s="141"/>
      <c r="EE107" s="168"/>
      <c r="EF107" s="141"/>
      <c r="EG107" s="168"/>
      <c r="EH107" s="141"/>
      <c r="EI107" s="168"/>
      <c r="EJ107" s="141"/>
      <c r="EK107" s="168"/>
      <c r="EL107" s="141"/>
      <c r="EM107" s="168"/>
      <c r="EN107" s="179"/>
      <c r="EO107" s="141"/>
      <c r="EP107" s="168"/>
      <c r="EQ107" s="141"/>
      <c r="ER107" s="168"/>
      <c r="ES107" s="141"/>
      <c r="ET107" s="168"/>
      <c r="EU107" s="141"/>
      <c r="EV107" s="168"/>
      <c r="EW107" s="141"/>
      <c r="EX107" s="168"/>
      <c r="EY107" s="179"/>
      <c r="EZ107" s="141"/>
      <c r="FA107" s="168"/>
      <c r="FB107" s="141"/>
      <c r="FC107" s="168"/>
      <c r="FD107" s="141"/>
      <c r="FE107" s="168"/>
      <c r="FF107" s="141"/>
      <c r="FG107" s="168"/>
      <c r="FH107" s="141"/>
      <c r="FI107" s="168"/>
      <c r="FJ107" s="179"/>
      <c r="FK107" s="141"/>
      <c r="FL107" s="168"/>
      <c r="FM107" s="141"/>
      <c r="FN107" s="168"/>
      <c r="FO107" s="141"/>
      <c r="FP107" s="168"/>
      <c r="FQ107" s="141"/>
      <c r="FR107" s="168"/>
      <c r="FS107" s="141"/>
      <c r="FT107" s="168"/>
      <c r="FU107" s="179"/>
      <c r="FV107" s="141"/>
      <c r="FW107" s="168"/>
      <c r="FX107" s="141"/>
      <c r="FY107" s="168"/>
      <c r="FZ107" s="141"/>
      <c r="GA107" s="168"/>
      <c r="GB107" s="141"/>
      <c r="GC107" s="168"/>
      <c r="GD107" s="141"/>
      <c r="GE107" s="168"/>
      <c r="GF107" s="179"/>
      <c r="GG107" s="141"/>
      <c r="GH107" s="168"/>
      <c r="GI107" s="141"/>
      <c r="GJ107" s="168"/>
      <c r="GK107" s="141"/>
      <c r="GL107" s="168"/>
      <c r="GM107" s="141"/>
      <c r="GN107" s="168"/>
      <c r="GO107" s="141"/>
      <c r="GP107" s="168"/>
      <c r="GQ107" s="179"/>
      <c r="GR107" s="141"/>
      <c r="GS107" s="168"/>
      <c r="GT107" s="141"/>
      <c r="GU107" s="168"/>
      <c r="GV107" s="141"/>
      <c r="GW107" s="168"/>
      <c r="GX107" s="141"/>
      <c r="GY107" s="168"/>
      <c r="GZ107" s="141"/>
      <c r="HA107" s="168"/>
      <c r="HB107" s="179"/>
      <c r="HC107" s="141"/>
      <c r="HD107" s="168"/>
      <c r="HE107" s="141"/>
      <c r="HF107" s="168"/>
      <c r="HG107" s="141"/>
      <c r="HH107" s="168"/>
      <c r="HI107" s="141"/>
      <c r="HJ107" s="168"/>
      <c r="HK107" s="141"/>
      <c r="HL107" s="168"/>
      <c r="HM107" s="179"/>
      <c r="HN107" s="141"/>
      <c r="HO107" s="168"/>
      <c r="HP107" s="141"/>
      <c r="HQ107" s="168"/>
      <c r="HR107" s="141"/>
      <c r="HS107" s="168"/>
      <c r="HT107" s="141"/>
      <c r="HU107" s="168"/>
      <c r="HV107" s="141"/>
      <c r="HW107" s="168"/>
      <c r="HX107" s="179"/>
      <c r="HY107" s="141"/>
      <c r="HZ107" s="168"/>
      <c r="IA107" s="141"/>
      <c r="IB107" s="168"/>
      <c r="IC107" s="141"/>
      <c r="ID107" s="168"/>
      <c r="IE107" s="141"/>
      <c r="IF107" s="168"/>
      <c r="IG107" s="141"/>
      <c r="IH107" s="168"/>
      <c r="II107" s="179"/>
      <c r="IJ107" s="141"/>
      <c r="IK107" s="168"/>
      <c r="IL107" s="141"/>
      <c r="IM107" s="168"/>
      <c r="IN107" s="141"/>
      <c r="IO107" s="168"/>
      <c r="IP107" s="141"/>
      <c r="IQ107" s="168"/>
      <c r="IR107" s="141"/>
      <c r="IS107" s="168"/>
      <c r="IT107" s="179"/>
      <c r="IU107" s="141"/>
      <c r="IV107" s="168"/>
    </row>
    <row r="108" spans="1:256" x14ac:dyDescent="0.25">
      <c r="A108" s="172" t="s">
        <v>80</v>
      </c>
      <c r="B108" s="180">
        <v>19281748</v>
      </c>
      <c r="C108" s="163">
        <f t="shared" si="17"/>
        <v>1</v>
      </c>
      <c r="D108" s="164">
        <v>19776061</v>
      </c>
      <c r="E108" s="163">
        <f t="shared" si="17"/>
        <v>1</v>
      </c>
      <c r="F108" s="164">
        <v>21364609</v>
      </c>
      <c r="G108" s="163">
        <f>F108/F$108</f>
        <v>1</v>
      </c>
      <c r="H108" s="174">
        <v>2872739</v>
      </c>
      <c r="I108" s="173">
        <f>H108/H$108</f>
        <v>1</v>
      </c>
      <c r="J108" s="174">
        <v>63295157</v>
      </c>
      <c r="K108" s="166">
        <v>1</v>
      </c>
      <c r="L108" s="179"/>
      <c r="M108" s="141"/>
      <c r="N108" s="168"/>
      <c r="O108" s="141"/>
      <c r="P108" s="168"/>
      <c r="Q108" s="141"/>
      <c r="R108" s="168"/>
      <c r="S108" s="141"/>
      <c r="T108" s="168"/>
      <c r="U108" s="141"/>
      <c r="V108" s="168"/>
      <c r="W108" s="179"/>
      <c r="X108" s="141"/>
      <c r="Y108" s="168"/>
      <c r="Z108" s="141"/>
      <c r="AA108" s="168"/>
      <c r="AB108" s="141"/>
      <c r="AC108" s="168"/>
      <c r="AD108" s="141"/>
      <c r="AE108" s="168"/>
      <c r="AF108" s="141"/>
      <c r="AG108" s="168"/>
      <c r="AH108" s="179"/>
      <c r="AI108" s="141"/>
      <c r="AJ108" s="168"/>
      <c r="AK108" s="141"/>
      <c r="AL108" s="168"/>
      <c r="AM108" s="141"/>
      <c r="AN108" s="168"/>
      <c r="AO108" s="141"/>
      <c r="AP108" s="168"/>
      <c r="AQ108" s="141"/>
      <c r="AR108" s="168"/>
      <c r="AS108" s="179"/>
      <c r="AT108" s="141"/>
      <c r="AU108" s="168"/>
      <c r="AV108" s="141"/>
      <c r="AW108" s="168"/>
      <c r="AX108" s="141"/>
      <c r="AY108" s="168"/>
      <c r="AZ108" s="141"/>
      <c r="BA108" s="168"/>
      <c r="BB108" s="141"/>
      <c r="BC108" s="168"/>
      <c r="BD108" s="179"/>
      <c r="BE108" s="141"/>
      <c r="BF108" s="168"/>
      <c r="BG108" s="141"/>
      <c r="BH108" s="168"/>
      <c r="BI108" s="141"/>
      <c r="BJ108" s="168"/>
      <c r="BK108" s="141"/>
      <c r="BL108" s="168"/>
      <c r="BM108" s="141"/>
      <c r="BN108" s="168"/>
      <c r="BO108" s="179"/>
      <c r="BP108" s="141"/>
      <c r="BQ108" s="168"/>
      <c r="BR108" s="141"/>
      <c r="BS108" s="168"/>
      <c r="BT108" s="141"/>
      <c r="BU108" s="168"/>
      <c r="BV108" s="141"/>
      <c r="BW108" s="168"/>
      <c r="BX108" s="141"/>
      <c r="BY108" s="168"/>
      <c r="BZ108" s="179"/>
      <c r="CA108" s="141"/>
      <c r="CB108" s="168"/>
      <c r="CC108" s="141"/>
      <c r="CD108" s="168"/>
      <c r="CE108" s="141"/>
      <c r="CF108" s="168"/>
      <c r="CG108" s="141"/>
      <c r="CH108" s="168"/>
      <c r="CI108" s="141"/>
      <c r="CJ108" s="168"/>
      <c r="CK108" s="179"/>
      <c r="CL108" s="141"/>
      <c r="CM108" s="168"/>
      <c r="CN108" s="141"/>
      <c r="CO108" s="168"/>
      <c r="CP108" s="141"/>
      <c r="CQ108" s="168"/>
      <c r="CR108" s="141"/>
      <c r="CS108" s="168"/>
      <c r="CT108" s="141"/>
      <c r="CU108" s="168"/>
      <c r="CV108" s="179"/>
      <c r="CW108" s="141"/>
      <c r="CX108" s="168"/>
      <c r="CY108" s="141"/>
      <c r="CZ108" s="168"/>
      <c r="DA108" s="141"/>
      <c r="DB108" s="168"/>
      <c r="DC108" s="141"/>
      <c r="DD108" s="168"/>
      <c r="DE108" s="141"/>
      <c r="DF108" s="168"/>
      <c r="DG108" s="179"/>
      <c r="DH108" s="141"/>
      <c r="DI108" s="168"/>
      <c r="DJ108" s="141"/>
      <c r="DK108" s="168"/>
      <c r="DL108" s="141"/>
      <c r="DM108" s="168"/>
      <c r="DN108" s="141"/>
      <c r="DO108" s="168"/>
      <c r="DP108" s="141"/>
      <c r="DQ108" s="168"/>
      <c r="DR108" s="179"/>
      <c r="DS108" s="141"/>
      <c r="DT108" s="168"/>
      <c r="DU108" s="141"/>
      <c r="DV108" s="168"/>
      <c r="DW108" s="141"/>
      <c r="DX108" s="168"/>
      <c r="DY108" s="141"/>
      <c r="DZ108" s="168"/>
      <c r="EA108" s="141"/>
      <c r="EB108" s="168"/>
      <c r="EC108" s="179"/>
      <c r="ED108" s="141"/>
      <c r="EE108" s="168"/>
      <c r="EF108" s="141"/>
      <c r="EG108" s="168"/>
      <c r="EH108" s="141"/>
      <c r="EI108" s="168"/>
      <c r="EJ108" s="141"/>
      <c r="EK108" s="168"/>
      <c r="EL108" s="141"/>
      <c r="EM108" s="168"/>
      <c r="EN108" s="179"/>
      <c r="EO108" s="141"/>
      <c r="EP108" s="168"/>
      <c r="EQ108" s="141"/>
      <c r="ER108" s="168"/>
      <c r="ES108" s="141"/>
      <c r="ET108" s="168"/>
      <c r="EU108" s="141"/>
      <c r="EV108" s="168"/>
      <c r="EW108" s="141"/>
      <c r="EX108" s="168"/>
      <c r="EY108" s="179"/>
      <c r="EZ108" s="141"/>
      <c r="FA108" s="168"/>
      <c r="FB108" s="141"/>
      <c r="FC108" s="168"/>
      <c r="FD108" s="141"/>
      <c r="FE108" s="168"/>
      <c r="FF108" s="141"/>
      <c r="FG108" s="168"/>
      <c r="FH108" s="141"/>
      <c r="FI108" s="168"/>
      <c r="FJ108" s="179"/>
      <c r="FK108" s="141"/>
      <c r="FL108" s="168"/>
      <c r="FM108" s="141"/>
      <c r="FN108" s="168"/>
      <c r="FO108" s="141"/>
      <c r="FP108" s="168"/>
      <c r="FQ108" s="141"/>
      <c r="FR108" s="168"/>
      <c r="FS108" s="141"/>
      <c r="FT108" s="168"/>
      <c r="FU108" s="179"/>
      <c r="FV108" s="141"/>
      <c r="FW108" s="168"/>
      <c r="FX108" s="141"/>
      <c r="FY108" s="168"/>
      <c r="FZ108" s="141"/>
      <c r="GA108" s="168"/>
      <c r="GB108" s="141"/>
      <c r="GC108" s="168"/>
      <c r="GD108" s="141"/>
      <c r="GE108" s="168"/>
      <c r="GF108" s="179"/>
      <c r="GG108" s="141"/>
      <c r="GH108" s="168"/>
      <c r="GI108" s="141"/>
      <c r="GJ108" s="168"/>
      <c r="GK108" s="141"/>
      <c r="GL108" s="168"/>
      <c r="GM108" s="141"/>
      <c r="GN108" s="168"/>
      <c r="GO108" s="141"/>
      <c r="GP108" s="168"/>
      <c r="GQ108" s="179"/>
      <c r="GR108" s="141"/>
      <c r="GS108" s="168"/>
      <c r="GT108" s="141"/>
      <c r="GU108" s="168"/>
      <c r="GV108" s="141"/>
      <c r="GW108" s="168"/>
      <c r="GX108" s="141"/>
      <c r="GY108" s="168"/>
      <c r="GZ108" s="141"/>
      <c r="HA108" s="168"/>
      <c r="HB108" s="179"/>
      <c r="HC108" s="141"/>
      <c r="HD108" s="168"/>
      <c r="HE108" s="141"/>
      <c r="HF108" s="168"/>
      <c r="HG108" s="141"/>
      <c r="HH108" s="168"/>
      <c r="HI108" s="141"/>
      <c r="HJ108" s="168"/>
      <c r="HK108" s="141"/>
      <c r="HL108" s="168"/>
      <c r="HM108" s="179"/>
      <c r="HN108" s="141"/>
      <c r="HO108" s="168"/>
      <c r="HP108" s="141"/>
      <c r="HQ108" s="168"/>
      <c r="HR108" s="141"/>
      <c r="HS108" s="168"/>
      <c r="HT108" s="141"/>
      <c r="HU108" s="168"/>
      <c r="HV108" s="141"/>
      <c r="HW108" s="168"/>
      <c r="HX108" s="179"/>
      <c r="HY108" s="141"/>
      <c r="HZ108" s="168"/>
      <c r="IA108" s="141"/>
      <c r="IB108" s="168"/>
      <c r="IC108" s="141"/>
      <c r="ID108" s="168"/>
      <c r="IE108" s="141"/>
      <c r="IF108" s="168"/>
      <c r="IG108" s="141"/>
      <c r="IH108" s="168"/>
      <c r="II108" s="179"/>
      <c r="IJ108" s="141"/>
      <c r="IK108" s="168"/>
      <c r="IL108" s="141"/>
      <c r="IM108" s="168"/>
      <c r="IN108" s="141"/>
      <c r="IO108" s="168"/>
      <c r="IP108" s="141"/>
      <c r="IQ108" s="168"/>
      <c r="IR108" s="141"/>
      <c r="IS108" s="168"/>
      <c r="IT108" s="179"/>
      <c r="IU108" s="141"/>
      <c r="IV108" s="168"/>
    </row>
    <row r="109" spans="1:256" s="160" customFormat="1" ht="6.75" customHeight="1" x14ac:dyDescent="0.25">
      <c r="A109" s="188"/>
      <c r="B109" s="155"/>
      <c r="C109" s="156"/>
      <c r="D109" s="156"/>
      <c r="E109" s="156"/>
      <c r="F109" s="156"/>
      <c r="G109" s="156"/>
      <c r="H109" s="157"/>
      <c r="I109" s="158"/>
      <c r="J109" s="156"/>
      <c r="K109" s="159"/>
      <c r="L109" s="186"/>
      <c r="S109" s="187"/>
      <c r="T109" s="181"/>
      <c r="W109" s="186"/>
      <c r="AD109" s="187"/>
      <c r="AE109" s="181"/>
      <c r="AH109" s="186"/>
      <c r="AO109" s="187"/>
      <c r="AP109" s="181"/>
      <c r="AS109" s="186"/>
      <c r="AZ109" s="187"/>
      <c r="BA109" s="181"/>
      <c r="BD109" s="186"/>
      <c r="BK109" s="187"/>
      <c r="BL109" s="181"/>
      <c r="BO109" s="186"/>
      <c r="BV109" s="187"/>
      <c r="BW109" s="181"/>
      <c r="BZ109" s="186"/>
      <c r="CG109" s="187"/>
      <c r="CH109" s="181"/>
      <c r="CK109" s="186"/>
      <c r="CR109" s="187"/>
      <c r="CS109" s="181"/>
      <c r="CV109" s="186"/>
      <c r="DC109" s="187"/>
      <c r="DD109" s="181"/>
      <c r="DG109" s="186"/>
      <c r="DN109" s="187"/>
      <c r="DO109" s="181"/>
      <c r="DR109" s="186"/>
      <c r="DY109" s="187"/>
      <c r="DZ109" s="181"/>
      <c r="EC109" s="186"/>
      <c r="EJ109" s="187"/>
      <c r="EK109" s="181"/>
      <c r="EN109" s="186"/>
      <c r="EU109" s="187"/>
      <c r="EV109" s="181"/>
      <c r="EY109" s="186"/>
      <c r="FF109" s="187"/>
      <c r="FG109" s="181"/>
      <c r="FJ109" s="186"/>
      <c r="FQ109" s="187"/>
      <c r="FR109" s="181"/>
      <c r="FU109" s="186"/>
      <c r="GB109" s="187"/>
      <c r="GC109" s="181"/>
      <c r="GF109" s="186"/>
      <c r="GM109" s="187"/>
      <c r="GN109" s="181"/>
      <c r="GQ109" s="186"/>
      <c r="GX109" s="187"/>
      <c r="GY109" s="181"/>
      <c r="HB109" s="186"/>
      <c r="HI109" s="187"/>
      <c r="HJ109" s="181"/>
      <c r="HM109" s="186"/>
      <c r="HT109" s="187"/>
      <c r="HU109" s="181"/>
      <c r="HX109" s="186"/>
      <c r="IE109" s="187"/>
      <c r="IF109" s="181"/>
      <c r="II109" s="186"/>
      <c r="IP109" s="187"/>
      <c r="IQ109" s="181"/>
      <c r="IT109" s="186"/>
    </row>
    <row r="110" spans="1:256" ht="6.75" customHeight="1" x14ac:dyDescent="0.25"/>
    <row r="111" spans="1:256" ht="13.5" customHeight="1" x14ac:dyDescent="0.25">
      <c r="A111" s="388" t="s">
        <v>292</v>
      </c>
    </row>
    <row r="112" spans="1:256" ht="24.75" customHeight="1" x14ac:dyDescent="0.3">
      <c r="A112" s="508" t="s">
        <v>326</v>
      </c>
      <c r="B112" s="509"/>
      <c r="C112" s="509"/>
      <c r="D112" s="509"/>
      <c r="E112" s="509"/>
      <c r="F112" s="509"/>
      <c r="G112" s="509"/>
      <c r="H112" s="509"/>
      <c r="I112" s="509"/>
      <c r="J112" s="509"/>
      <c r="K112" s="509"/>
    </row>
  </sheetData>
  <mergeCells count="2">
    <mergeCell ref="A1:K1"/>
    <mergeCell ref="A112:K112"/>
  </mergeCells>
  <pageMargins left="0.7" right="0.7" top="0.75" bottom="0.75" header="0.3" footer="0.3"/>
  <pageSetup orientation="portrait" r:id="rId1"/>
  <ignoredErrors>
    <ignoredError sqref="J52 C3:C6 J46 G5 G6 E3 E6 H31:J31 I6 E4 E5 I5 H40:J40 I38:J38 I39:J39 H34:J37 I32:J32 I33:J33" formula="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E72"/>
  <sheetViews>
    <sheetView zoomScaleNormal="100" workbookViewId="0">
      <pane ySplit="3" topLeftCell="A4" activePane="bottomLeft" state="frozen"/>
      <selection pane="bottomLeft"/>
    </sheetView>
  </sheetViews>
  <sheetFormatPr defaultRowHeight="13.2" x14ac:dyDescent="0.3"/>
  <cols>
    <col min="1" max="1" width="7.109375" style="213" customWidth="1"/>
    <col min="2" max="4" width="9.33203125" style="142" customWidth="1"/>
    <col min="5" max="5" width="8.5546875" style="142" customWidth="1"/>
    <col min="6" max="6" width="9.109375" style="142" customWidth="1"/>
    <col min="7" max="7" width="13.6640625" style="142" customWidth="1"/>
    <col min="8" max="8" width="10.5546875" style="142" customWidth="1"/>
    <col min="9" max="9" width="9.33203125" style="142" customWidth="1"/>
    <col min="10" max="10" width="11.44140625" style="142" customWidth="1"/>
    <col min="11" max="11" width="9" style="142" customWidth="1"/>
    <col min="12" max="13" width="8.5546875" style="142" customWidth="1"/>
    <col min="14" max="14" width="2.109375" style="123" customWidth="1"/>
    <col min="15" max="15" width="8.44140625" style="123" customWidth="1"/>
    <col min="16" max="257" width="9.109375" style="123"/>
    <col min="258" max="258" width="7.109375" style="123" customWidth="1"/>
    <col min="259" max="261" width="9.33203125" style="123" customWidth="1"/>
    <col min="262" max="262" width="8.5546875" style="123" customWidth="1"/>
    <col min="263" max="263" width="9.109375" style="123" customWidth="1"/>
    <col min="264" max="264" width="7.109375" style="123" customWidth="1"/>
    <col min="265" max="265" width="10.5546875" style="123" customWidth="1"/>
    <col min="266" max="266" width="9.33203125" style="123" customWidth="1"/>
    <col min="267" max="267" width="9" style="123" customWidth="1"/>
    <col min="268" max="269" width="8.5546875" style="123" customWidth="1"/>
    <col min="270" max="270" width="2.109375" style="123" customWidth="1"/>
    <col min="271" max="271" width="8.44140625" style="123" customWidth="1"/>
    <col min="272" max="513" width="9.109375" style="123"/>
    <col min="514" max="514" width="7.109375" style="123" customWidth="1"/>
    <col min="515" max="517" width="9.33203125" style="123" customWidth="1"/>
    <col min="518" max="518" width="8.5546875" style="123" customWidth="1"/>
    <col min="519" max="519" width="9.109375" style="123" customWidth="1"/>
    <col min="520" max="520" width="7.109375" style="123" customWidth="1"/>
    <col min="521" max="521" width="10.5546875" style="123" customWidth="1"/>
    <col min="522" max="522" width="9.33203125" style="123" customWidth="1"/>
    <col min="523" max="523" width="9" style="123" customWidth="1"/>
    <col min="524" max="525" width="8.5546875" style="123" customWidth="1"/>
    <col min="526" max="526" width="2.109375" style="123" customWidth="1"/>
    <col min="527" max="527" width="8.44140625" style="123" customWidth="1"/>
    <col min="528" max="769" width="9.109375" style="123"/>
    <col min="770" max="770" width="7.109375" style="123" customWidth="1"/>
    <col min="771" max="773" width="9.33203125" style="123" customWidth="1"/>
    <col min="774" max="774" width="8.5546875" style="123" customWidth="1"/>
    <col min="775" max="775" width="9.109375" style="123" customWidth="1"/>
    <col min="776" max="776" width="7.109375" style="123" customWidth="1"/>
    <col min="777" max="777" width="10.5546875" style="123" customWidth="1"/>
    <col min="778" max="778" width="9.33203125" style="123" customWidth="1"/>
    <col min="779" max="779" width="9" style="123" customWidth="1"/>
    <col min="780" max="781" width="8.5546875" style="123" customWidth="1"/>
    <col min="782" max="782" width="2.109375" style="123" customWidth="1"/>
    <col min="783" max="783" width="8.44140625" style="123" customWidth="1"/>
    <col min="784" max="1025" width="9.109375" style="123"/>
    <col min="1026" max="1026" width="7.109375" style="123" customWidth="1"/>
    <col min="1027" max="1029" width="9.33203125" style="123" customWidth="1"/>
    <col min="1030" max="1030" width="8.5546875" style="123" customWidth="1"/>
    <col min="1031" max="1031" width="9.109375" style="123" customWidth="1"/>
    <col min="1032" max="1032" width="7.109375" style="123" customWidth="1"/>
    <col min="1033" max="1033" width="10.5546875" style="123" customWidth="1"/>
    <col min="1034" max="1034" width="9.33203125" style="123" customWidth="1"/>
    <col min="1035" max="1035" width="9" style="123" customWidth="1"/>
    <col min="1036" max="1037" width="8.5546875" style="123" customWidth="1"/>
    <col min="1038" max="1038" width="2.109375" style="123" customWidth="1"/>
    <col min="1039" max="1039" width="8.44140625" style="123" customWidth="1"/>
    <col min="1040" max="1281" width="9.109375" style="123"/>
    <col min="1282" max="1282" width="7.109375" style="123" customWidth="1"/>
    <col min="1283" max="1285" width="9.33203125" style="123" customWidth="1"/>
    <col min="1286" max="1286" width="8.5546875" style="123" customWidth="1"/>
    <col min="1287" max="1287" width="9.109375" style="123" customWidth="1"/>
    <col min="1288" max="1288" width="7.109375" style="123" customWidth="1"/>
    <col min="1289" max="1289" width="10.5546875" style="123" customWidth="1"/>
    <col min="1290" max="1290" width="9.33203125" style="123" customWidth="1"/>
    <col min="1291" max="1291" width="9" style="123" customWidth="1"/>
    <col min="1292" max="1293" width="8.5546875" style="123" customWidth="1"/>
    <col min="1294" max="1294" width="2.109375" style="123" customWidth="1"/>
    <col min="1295" max="1295" width="8.44140625" style="123" customWidth="1"/>
    <col min="1296" max="1537" width="9.109375" style="123"/>
    <col min="1538" max="1538" width="7.109375" style="123" customWidth="1"/>
    <col min="1539" max="1541" width="9.33203125" style="123" customWidth="1"/>
    <col min="1542" max="1542" width="8.5546875" style="123" customWidth="1"/>
    <col min="1543" max="1543" width="9.109375" style="123" customWidth="1"/>
    <col min="1544" max="1544" width="7.109375" style="123" customWidth="1"/>
    <col min="1545" max="1545" width="10.5546875" style="123" customWidth="1"/>
    <col min="1546" max="1546" width="9.33203125" style="123" customWidth="1"/>
    <col min="1547" max="1547" width="9" style="123" customWidth="1"/>
    <col min="1548" max="1549" width="8.5546875" style="123" customWidth="1"/>
    <col min="1550" max="1550" width="2.109375" style="123" customWidth="1"/>
    <col min="1551" max="1551" width="8.44140625" style="123" customWidth="1"/>
    <col min="1552" max="1793" width="9.109375" style="123"/>
    <col min="1794" max="1794" width="7.109375" style="123" customWidth="1"/>
    <col min="1795" max="1797" width="9.33203125" style="123" customWidth="1"/>
    <col min="1798" max="1798" width="8.5546875" style="123" customWidth="1"/>
    <col min="1799" max="1799" width="9.109375" style="123" customWidth="1"/>
    <col min="1800" max="1800" width="7.109375" style="123" customWidth="1"/>
    <col min="1801" max="1801" width="10.5546875" style="123" customWidth="1"/>
    <col min="1802" max="1802" width="9.33203125" style="123" customWidth="1"/>
    <col min="1803" max="1803" width="9" style="123" customWidth="1"/>
    <col min="1804" max="1805" width="8.5546875" style="123" customWidth="1"/>
    <col min="1806" max="1806" width="2.109375" style="123" customWidth="1"/>
    <col min="1807" max="1807" width="8.44140625" style="123" customWidth="1"/>
    <col min="1808" max="2049" width="9.109375" style="123"/>
    <col min="2050" max="2050" width="7.109375" style="123" customWidth="1"/>
    <col min="2051" max="2053" width="9.33203125" style="123" customWidth="1"/>
    <col min="2054" max="2054" width="8.5546875" style="123" customWidth="1"/>
    <col min="2055" max="2055" width="9.109375" style="123" customWidth="1"/>
    <col min="2056" max="2056" width="7.109375" style="123" customWidth="1"/>
    <col min="2057" max="2057" width="10.5546875" style="123" customWidth="1"/>
    <col min="2058" max="2058" width="9.33203125" style="123" customWidth="1"/>
    <col min="2059" max="2059" width="9" style="123" customWidth="1"/>
    <col min="2060" max="2061" width="8.5546875" style="123" customWidth="1"/>
    <col min="2062" max="2062" width="2.109375" style="123" customWidth="1"/>
    <col min="2063" max="2063" width="8.44140625" style="123" customWidth="1"/>
    <col min="2064" max="2305" width="9.109375" style="123"/>
    <col min="2306" max="2306" width="7.109375" style="123" customWidth="1"/>
    <col min="2307" max="2309" width="9.33203125" style="123" customWidth="1"/>
    <col min="2310" max="2310" width="8.5546875" style="123" customWidth="1"/>
    <col min="2311" max="2311" width="9.109375" style="123" customWidth="1"/>
    <col min="2312" max="2312" width="7.109375" style="123" customWidth="1"/>
    <col min="2313" max="2313" width="10.5546875" style="123" customWidth="1"/>
    <col min="2314" max="2314" width="9.33203125" style="123" customWidth="1"/>
    <col min="2315" max="2315" width="9" style="123" customWidth="1"/>
    <col min="2316" max="2317" width="8.5546875" style="123" customWidth="1"/>
    <col min="2318" max="2318" width="2.109375" style="123" customWidth="1"/>
    <col min="2319" max="2319" width="8.44140625" style="123" customWidth="1"/>
    <col min="2320" max="2561" width="9.109375" style="123"/>
    <col min="2562" max="2562" width="7.109375" style="123" customWidth="1"/>
    <col min="2563" max="2565" width="9.33203125" style="123" customWidth="1"/>
    <col min="2566" max="2566" width="8.5546875" style="123" customWidth="1"/>
    <col min="2567" max="2567" width="9.109375" style="123" customWidth="1"/>
    <col min="2568" max="2568" width="7.109375" style="123" customWidth="1"/>
    <col min="2569" max="2569" width="10.5546875" style="123" customWidth="1"/>
    <col min="2570" max="2570" width="9.33203125" style="123" customWidth="1"/>
    <col min="2571" max="2571" width="9" style="123" customWidth="1"/>
    <col min="2572" max="2573" width="8.5546875" style="123" customWidth="1"/>
    <col min="2574" max="2574" width="2.109375" style="123" customWidth="1"/>
    <col min="2575" max="2575" width="8.44140625" style="123" customWidth="1"/>
    <col min="2576" max="2817" width="9.109375" style="123"/>
    <col min="2818" max="2818" width="7.109375" style="123" customWidth="1"/>
    <col min="2819" max="2821" width="9.33203125" style="123" customWidth="1"/>
    <col min="2822" max="2822" width="8.5546875" style="123" customWidth="1"/>
    <col min="2823" max="2823" width="9.109375" style="123" customWidth="1"/>
    <col min="2824" max="2824" width="7.109375" style="123" customWidth="1"/>
    <col min="2825" max="2825" width="10.5546875" style="123" customWidth="1"/>
    <col min="2826" max="2826" width="9.33203125" style="123" customWidth="1"/>
    <col min="2827" max="2827" width="9" style="123" customWidth="1"/>
    <col min="2828" max="2829" width="8.5546875" style="123" customWidth="1"/>
    <col min="2830" max="2830" width="2.109375" style="123" customWidth="1"/>
    <col min="2831" max="2831" width="8.44140625" style="123" customWidth="1"/>
    <col min="2832" max="3073" width="9.109375" style="123"/>
    <col min="3074" max="3074" width="7.109375" style="123" customWidth="1"/>
    <col min="3075" max="3077" width="9.33203125" style="123" customWidth="1"/>
    <col min="3078" max="3078" width="8.5546875" style="123" customWidth="1"/>
    <col min="3079" max="3079" width="9.109375" style="123" customWidth="1"/>
    <col min="3080" max="3080" width="7.109375" style="123" customWidth="1"/>
    <col min="3081" max="3081" width="10.5546875" style="123" customWidth="1"/>
    <col min="3082" max="3082" width="9.33203125" style="123" customWidth="1"/>
    <col min="3083" max="3083" width="9" style="123" customWidth="1"/>
    <col min="3084" max="3085" width="8.5546875" style="123" customWidth="1"/>
    <col min="3086" max="3086" width="2.109375" style="123" customWidth="1"/>
    <col min="3087" max="3087" width="8.44140625" style="123" customWidth="1"/>
    <col min="3088" max="3329" width="9.109375" style="123"/>
    <col min="3330" max="3330" width="7.109375" style="123" customWidth="1"/>
    <col min="3331" max="3333" width="9.33203125" style="123" customWidth="1"/>
    <col min="3334" max="3334" width="8.5546875" style="123" customWidth="1"/>
    <col min="3335" max="3335" width="9.109375" style="123" customWidth="1"/>
    <col min="3336" max="3336" width="7.109375" style="123" customWidth="1"/>
    <col min="3337" max="3337" width="10.5546875" style="123" customWidth="1"/>
    <col min="3338" max="3338" width="9.33203125" style="123" customWidth="1"/>
    <col min="3339" max="3339" width="9" style="123" customWidth="1"/>
    <col min="3340" max="3341" width="8.5546875" style="123" customWidth="1"/>
    <col min="3342" max="3342" width="2.109375" style="123" customWidth="1"/>
    <col min="3343" max="3343" width="8.44140625" style="123" customWidth="1"/>
    <col min="3344" max="3585" width="9.109375" style="123"/>
    <col min="3586" max="3586" width="7.109375" style="123" customWidth="1"/>
    <col min="3587" max="3589" width="9.33203125" style="123" customWidth="1"/>
    <col min="3590" max="3590" width="8.5546875" style="123" customWidth="1"/>
    <col min="3591" max="3591" width="9.109375" style="123" customWidth="1"/>
    <col min="3592" max="3592" width="7.109375" style="123" customWidth="1"/>
    <col min="3593" max="3593" width="10.5546875" style="123" customWidth="1"/>
    <col min="3594" max="3594" width="9.33203125" style="123" customWidth="1"/>
    <col min="3595" max="3595" width="9" style="123" customWidth="1"/>
    <col min="3596" max="3597" width="8.5546875" style="123" customWidth="1"/>
    <col min="3598" max="3598" width="2.109375" style="123" customWidth="1"/>
    <col min="3599" max="3599" width="8.44140625" style="123" customWidth="1"/>
    <col min="3600" max="3841" width="9.109375" style="123"/>
    <col min="3842" max="3842" width="7.109375" style="123" customWidth="1"/>
    <col min="3843" max="3845" width="9.33203125" style="123" customWidth="1"/>
    <col min="3846" max="3846" width="8.5546875" style="123" customWidth="1"/>
    <col min="3847" max="3847" width="9.109375" style="123" customWidth="1"/>
    <col min="3848" max="3848" width="7.109375" style="123" customWidth="1"/>
    <col min="3849" max="3849" width="10.5546875" style="123" customWidth="1"/>
    <col min="3850" max="3850" width="9.33203125" style="123" customWidth="1"/>
    <col min="3851" max="3851" width="9" style="123" customWidth="1"/>
    <col min="3852" max="3853" width="8.5546875" style="123" customWidth="1"/>
    <col min="3854" max="3854" width="2.109375" style="123" customWidth="1"/>
    <col min="3855" max="3855" width="8.44140625" style="123" customWidth="1"/>
    <col min="3856" max="4097" width="9.109375" style="123"/>
    <col min="4098" max="4098" width="7.109375" style="123" customWidth="1"/>
    <col min="4099" max="4101" width="9.33203125" style="123" customWidth="1"/>
    <col min="4102" max="4102" width="8.5546875" style="123" customWidth="1"/>
    <col min="4103" max="4103" width="9.109375" style="123" customWidth="1"/>
    <col min="4104" max="4104" width="7.109375" style="123" customWidth="1"/>
    <col min="4105" max="4105" width="10.5546875" style="123" customWidth="1"/>
    <col min="4106" max="4106" width="9.33203125" style="123" customWidth="1"/>
    <col min="4107" max="4107" width="9" style="123" customWidth="1"/>
    <col min="4108" max="4109" width="8.5546875" style="123" customWidth="1"/>
    <col min="4110" max="4110" width="2.109375" style="123" customWidth="1"/>
    <col min="4111" max="4111" width="8.44140625" style="123" customWidth="1"/>
    <col min="4112" max="4353" width="9.109375" style="123"/>
    <col min="4354" max="4354" width="7.109375" style="123" customWidth="1"/>
    <col min="4355" max="4357" width="9.33203125" style="123" customWidth="1"/>
    <col min="4358" max="4358" width="8.5546875" style="123" customWidth="1"/>
    <col min="4359" max="4359" width="9.109375" style="123" customWidth="1"/>
    <col min="4360" max="4360" width="7.109375" style="123" customWidth="1"/>
    <col min="4361" max="4361" width="10.5546875" style="123" customWidth="1"/>
    <col min="4362" max="4362" width="9.33203125" style="123" customWidth="1"/>
    <col min="4363" max="4363" width="9" style="123" customWidth="1"/>
    <col min="4364" max="4365" width="8.5546875" style="123" customWidth="1"/>
    <col min="4366" max="4366" width="2.109375" style="123" customWidth="1"/>
    <col min="4367" max="4367" width="8.44140625" style="123" customWidth="1"/>
    <col min="4368" max="4609" width="9.109375" style="123"/>
    <col min="4610" max="4610" width="7.109375" style="123" customWidth="1"/>
    <col min="4611" max="4613" width="9.33203125" style="123" customWidth="1"/>
    <col min="4614" max="4614" width="8.5546875" style="123" customWidth="1"/>
    <col min="4615" max="4615" width="9.109375" style="123" customWidth="1"/>
    <col min="4616" max="4616" width="7.109375" style="123" customWidth="1"/>
    <col min="4617" max="4617" width="10.5546875" style="123" customWidth="1"/>
    <col min="4618" max="4618" width="9.33203125" style="123" customWidth="1"/>
    <col min="4619" max="4619" width="9" style="123" customWidth="1"/>
    <col min="4620" max="4621" width="8.5546875" style="123" customWidth="1"/>
    <col min="4622" max="4622" width="2.109375" style="123" customWidth="1"/>
    <col min="4623" max="4623" width="8.44140625" style="123" customWidth="1"/>
    <col min="4624" max="4865" width="9.109375" style="123"/>
    <col min="4866" max="4866" width="7.109375" style="123" customWidth="1"/>
    <col min="4867" max="4869" width="9.33203125" style="123" customWidth="1"/>
    <col min="4870" max="4870" width="8.5546875" style="123" customWidth="1"/>
    <col min="4871" max="4871" width="9.109375" style="123" customWidth="1"/>
    <col min="4872" max="4872" width="7.109375" style="123" customWidth="1"/>
    <col min="4873" max="4873" width="10.5546875" style="123" customWidth="1"/>
    <col min="4874" max="4874" width="9.33203125" style="123" customWidth="1"/>
    <col min="4875" max="4875" width="9" style="123" customWidth="1"/>
    <col min="4876" max="4877" width="8.5546875" style="123" customWidth="1"/>
    <col min="4878" max="4878" width="2.109375" style="123" customWidth="1"/>
    <col min="4879" max="4879" width="8.44140625" style="123" customWidth="1"/>
    <col min="4880" max="5121" width="9.109375" style="123"/>
    <col min="5122" max="5122" width="7.109375" style="123" customWidth="1"/>
    <col min="5123" max="5125" width="9.33203125" style="123" customWidth="1"/>
    <col min="5126" max="5126" width="8.5546875" style="123" customWidth="1"/>
    <col min="5127" max="5127" width="9.109375" style="123" customWidth="1"/>
    <col min="5128" max="5128" width="7.109375" style="123" customWidth="1"/>
    <col min="5129" max="5129" width="10.5546875" style="123" customWidth="1"/>
    <col min="5130" max="5130" width="9.33203125" style="123" customWidth="1"/>
    <col min="5131" max="5131" width="9" style="123" customWidth="1"/>
    <col min="5132" max="5133" width="8.5546875" style="123" customWidth="1"/>
    <col min="5134" max="5134" width="2.109375" style="123" customWidth="1"/>
    <col min="5135" max="5135" width="8.44140625" style="123" customWidth="1"/>
    <col min="5136" max="5377" width="9.109375" style="123"/>
    <col min="5378" max="5378" width="7.109375" style="123" customWidth="1"/>
    <col min="5379" max="5381" width="9.33203125" style="123" customWidth="1"/>
    <col min="5382" max="5382" width="8.5546875" style="123" customWidth="1"/>
    <col min="5383" max="5383" width="9.109375" style="123" customWidth="1"/>
    <col min="5384" max="5384" width="7.109375" style="123" customWidth="1"/>
    <col min="5385" max="5385" width="10.5546875" style="123" customWidth="1"/>
    <col min="5386" max="5386" width="9.33203125" style="123" customWidth="1"/>
    <col min="5387" max="5387" width="9" style="123" customWidth="1"/>
    <col min="5388" max="5389" width="8.5546875" style="123" customWidth="1"/>
    <col min="5390" max="5390" width="2.109375" style="123" customWidth="1"/>
    <col min="5391" max="5391" width="8.44140625" style="123" customWidth="1"/>
    <col min="5392" max="5633" width="9.109375" style="123"/>
    <col min="5634" max="5634" width="7.109375" style="123" customWidth="1"/>
    <col min="5635" max="5637" width="9.33203125" style="123" customWidth="1"/>
    <col min="5638" max="5638" width="8.5546875" style="123" customWidth="1"/>
    <col min="5639" max="5639" width="9.109375" style="123" customWidth="1"/>
    <col min="5640" max="5640" width="7.109375" style="123" customWidth="1"/>
    <col min="5641" max="5641" width="10.5546875" style="123" customWidth="1"/>
    <col min="5642" max="5642" width="9.33203125" style="123" customWidth="1"/>
    <col min="5643" max="5643" width="9" style="123" customWidth="1"/>
    <col min="5644" max="5645" width="8.5546875" style="123" customWidth="1"/>
    <col min="5646" max="5646" width="2.109375" style="123" customWidth="1"/>
    <col min="5647" max="5647" width="8.44140625" style="123" customWidth="1"/>
    <col min="5648" max="5889" width="9.109375" style="123"/>
    <col min="5890" max="5890" width="7.109375" style="123" customWidth="1"/>
    <col min="5891" max="5893" width="9.33203125" style="123" customWidth="1"/>
    <col min="5894" max="5894" width="8.5546875" style="123" customWidth="1"/>
    <col min="5895" max="5895" width="9.109375" style="123" customWidth="1"/>
    <col min="5896" max="5896" width="7.109375" style="123" customWidth="1"/>
    <col min="5897" max="5897" width="10.5546875" style="123" customWidth="1"/>
    <col min="5898" max="5898" width="9.33203125" style="123" customWidth="1"/>
    <col min="5899" max="5899" width="9" style="123" customWidth="1"/>
    <col min="5900" max="5901" width="8.5546875" style="123" customWidth="1"/>
    <col min="5902" max="5902" width="2.109375" style="123" customWidth="1"/>
    <col min="5903" max="5903" width="8.44140625" style="123" customWidth="1"/>
    <col min="5904" max="6145" width="9.109375" style="123"/>
    <col min="6146" max="6146" width="7.109375" style="123" customWidth="1"/>
    <col min="6147" max="6149" width="9.33203125" style="123" customWidth="1"/>
    <col min="6150" max="6150" width="8.5546875" style="123" customWidth="1"/>
    <col min="6151" max="6151" width="9.109375" style="123" customWidth="1"/>
    <col min="6152" max="6152" width="7.109375" style="123" customWidth="1"/>
    <col min="6153" max="6153" width="10.5546875" style="123" customWidth="1"/>
    <col min="6154" max="6154" width="9.33203125" style="123" customWidth="1"/>
    <col min="6155" max="6155" width="9" style="123" customWidth="1"/>
    <col min="6156" max="6157" width="8.5546875" style="123" customWidth="1"/>
    <col min="6158" max="6158" width="2.109375" style="123" customWidth="1"/>
    <col min="6159" max="6159" width="8.44140625" style="123" customWidth="1"/>
    <col min="6160" max="6401" width="9.109375" style="123"/>
    <col min="6402" max="6402" width="7.109375" style="123" customWidth="1"/>
    <col min="6403" max="6405" width="9.33203125" style="123" customWidth="1"/>
    <col min="6406" max="6406" width="8.5546875" style="123" customWidth="1"/>
    <col min="6407" max="6407" width="9.109375" style="123" customWidth="1"/>
    <col min="6408" max="6408" width="7.109375" style="123" customWidth="1"/>
    <col min="6409" max="6409" width="10.5546875" style="123" customWidth="1"/>
    <col min="6410" max="6410" width="9.33203125" style="123" customWidth="1"/>
    <col min="6411" max="6411" width="9" style="123" customWidth="1"/>
    <col min="6412" max="6413" width="8.5546875" style="123" customWidth="1"/>
    <col min="6414" max="6414" width="2.109375" style="123" customWidth="1"/>
    <col min="6415" max="6415" width="8.44140625" style="123" customWidth="1"/>
    <col min="6416" max="6657" width="9.109375" style="123"/>
    <col min="6658" max="6658" width="7.109375" style="123" customWidth="1"/>
    <col min="6659" max="6661" width="9.33203125" style="123" customWidth="1"/>
    <col min="6662" max="6662" width="8.5546875" style="123" customWidth="1"/>
    <col min="6663" max="6663" width="9.109375" style="123" customWidth="1"/>
    <col min="6664" max="6664" width="7.109375" style="123" customWidth="1"/>
    <col min="6665" max="6665" width="10.5546875" style="123" customWidth="1"/>
    <col min="6666" max="6666" width="9.33203125" style="123" customWidth="1"/>
    <col min="6667" max="6667" width="9" style="123" customWidth="1"/>
    <col min="6668" max="6669" width="8.5546875" style="123" customWidth="1"/>
    <col min="6670" max="6670" width="2.109375" style="123" customWidth="1"/>
    <col min="6671" max="6671" width="8.44140625" style="123" customWidth="1"/>
    <col min="6672" max="6913" width="9.109375" style="123"/>
    <col min="6914" max="6914" width="7.109375" style="123" customWidth="1"/>
    <col min="6915" max="6917" width="9.33203125" style="123" customWidth="1"/>
    <col min="6918" max="6918" width="8.5546875" style="123" customWidth="1"/>
    <col min="6919" max="6919" width="9.109375" style="123" customWidth="1"/>
    <col min="6920" max="6920" width="7.109375" style="123" customWidth="1"/>
    <col min="6921" max="6921" width="10.5546875" style="123" customWidth="1"/>
    <col min="6922" max="6922" width="9.33203125" style="123" customWidth="1"/>
    <col min="6923" max="6923" width="9" style="123" customWidth="1"/>
    <col min="6924" max="6925" width="8.5546875" style="123" customWidth="1"/>
    <col min="6926" max="6926" width="2.109375" style="123" customWidth="1"/>
    <col min="6927" max="6927" width="8.44140625" style="123" customWidth="1"/>
    <col min="6928" max="7169" width="9.109375" style="123"/>
    <col min="7170" max="7170" width="7.109375" style="123" customWidth="1"/>
    <col min="7171" max="7173" width="9.33203125" style="123" customWidth="1"/>
    <col min="7174" max="7174" width="8.5546875" style="123" customWidth="1"/>
    <col min="7175" max="7175" width="9.109375" style="123" customWidth="1"/>
    <col min="7176" max="7176" width="7.109375" style="123" customWidth="1"/>
    <col min="7177" max="7177" width="10.5546875" style="123" customWidth="1"/>
    <col min="7178" max="7178" width="9.33203125" style="123" customWidth="1"/>
    <col min="7179" max="7179" width="9" style="123" customWidth="1"/>
    <col min="7180" max="7181" width="8.5546875" style="123" customWidth="1"/>
    <col min="7182" max="7182" width="2.109375" style="123" customWidth="1"/>
    <col min="7183" max="7183" width="8.44140625" style="123" customWidth="1"/>
    <col min="7184" max="7425" width="9.109375" style="123"/>
    <col min="7426" max="7426" width="7.109375" style="123" customWidth="1"/>
    <col min="7427" max="7429" width="9.33203125" style="123" customWidth="1"/>
    <col min="7430" max="7430" width="8.5546875" style="123" customWidth="1"/>
    <col min="7431" max="7431" width="9.109375" style="123" customWidth="1"/>
    <col min="7432" max="7432" width="7.109375" style="123" customWidth="1"/>
    <col min="7433" max="7433" width="10.5546875" style="123" customWidth="1"/>
    <col min="7434" max="7434" width="9.33203125" style="123" customWidth="1"/>
    <col min="7435" max="7435" width="9" style="123" customWidth="1"/>
    <col min="7436" max="7437" width="8.5546875" style="123" customWidth="1"/>
    <col min="7438" max="7438" width="2.109375" style="123" customWidth="1"/>
    <col min="7439" max="7439" width="8.44140625" style="123" customWidth="1"/>
    <col min="7440" max="7681" width="9.109375" style="123"/>
    <col min="7682" max="7682" width="7.109375" style="123" customWidth="1"/>
    <col min="7683" max="7685" width="9.33203125" style="123" customWidth="1"/>
    <col min="7686" max="7686" width="8.5546875" style="123" customWidth="1"/>
    <col min="7687" max="7687" width="9.109375" style="123" customWidth="1"/>
    <col min="7688" max="7688" width="7.109375" style="123" customWidth="1"/>
    <col min="7689" max="7689" width="10.5546875" style="123" customWidth="1"/>
    <col min="7690" max="7690" width="9.33203125" style="123" customWidth="1"/>
    <col min="7691" max="7691" width="9" style="123" customWidth="1"/>
    <col min="7692" max="7693" width="8.5546875" style="123" customWidth="1"/>
    <col min="7694" max="7694" width="2.109375" style="123" customWidth="1"/>
    <col min="7695" max="7695" width="8.44140625" style="123" customWidth="1"/>
    <col min="7696" max="7937" width="9.109375" style="123"/>
    <col min="7938" max="7938" width="7.109375" style="123" customWidth="1"/>
    <col min="7939" max="7941" width="9.33203125" style="123" customWidth="1"/>
    <col min="7942" max="7942" width="8.5546875" style="123" customWidth="1"/>
    <col min="7943" max="7943" width="9.109375" style="123" customWidth="1"/>
    <col min="7944" max="7944" width="7.109375" style="123" customWidth="1"/>
    <col min="7945" max="7945" width="10.5546875" style="123" customWidth="1"/>
    <col min="7946" max="7946" width="9.33203125" style="123" customWidth="1"/>
    <col min="7947" max="7947" width="9" style="123" customWidth="1"/>
    <col min="7948" max="7949" width="8.5546875" style="123" customWidth="1"/>
    <col min="7950" max="7950" width="2.109375" style="123" customWidth="1"/>
    <col min="7951" max="7951" width="8.44140625" style="123" customWidth="1"/>
    <col min="7952" max="8193" width="9.109375" style="123"/>
    <col min="8194" max="8194" width="7.109375" style="123" customWidth="1"/>
    <col min="8195" max="8197" width="9.33203125" style="123" customWidth="1"/>
    <col min="8198" max="8198" width="8.5546875" style="123" customWidth="1"/>
    <col min="8199" max="8199" width="9.109375" style="123" customWidth="1"/>
    <col min="8200" max="8200" width="7.109375" style="123" customWidth="1"/>
    <col min="8201" max="8201" width="10.5546875" style="123" customWidth="1"/>
    <col min="8202" max="8202" width="9.33203125" style="123" customWidth="1"/>
    <col min="8203" max="8203" width="9" style="123" customWidth="1"/>
    <col min="8204" max="8205" width="8.5546875" style="123" customWidth="1"/>
    <col min="8206" max="8206" width="2.109375" style="123" customWidth="1"/>
    <col min="8207" max="8207" width="8.44140625" style="123" customWidth="1"/>
    <col min="8208" max="8449" width="9.109375" style="123"/>
    <col min="8450" max="8450" width="7.109375" style="123" customWidth="1"/>
    <col min="8451" max="8453" width="9.33203125" style="123" customWidth="1"/>
    <col min="8454" max="8454" width="8.5546875" style="123" customWidth="1"/>
    <col min="8455" max="8455" width="9.109375" style="123" customWidth="1"/>
    <col min="8456" max="8456" width="7.109375" style="123" customWidth="1"/>
    <col min="8457" max="8457" width="10.5546875" style="123" customWidth="1"/>
    <col min="8458" max="8458" width="9.33203125" style="123" customWidth="1"/>
    <col min="8459" max="8459" width="9" style="123" customWidth="1"/>
    <col min="8460" max="8461" width="8.5546875" style="123" customWidth="1"/>
    <col min="8462" max="8462" width="2.109375" style="123" customWidth="1"/>
    <col min="8463" max="8463" width="8.44140625" style="123" customWidth="1"/>
    <col min="8464" max="8705" width="9.109375" style="123"/>
    <col min="8706" max="8706" width="7.109375" style="123" customWidth="1"/>
    <col min="8707" max="8709" width="9.33203125" style="123" customWidth="1"/>
    <col min="8710" max="8710" width="8.5546875" style="123" customWidth="1"/>
    <col min="8711" max="8711" width="9.109375" style="123" customWidth="1"/>
    <col min="8712" max="8712" width="7.109375" style="123" customWidth="1"/>
    <col min="8713" max="8713" width="10.5546875" style="123" customWidth="1"/>
    <col min="8714" max="8714" width="9.33203125" style="123" customWidth="1"/>
    <col min="8715" max="8715" width="9" style="123" customWidth="1"/>
    <col min="8716" max="8717" width="8.5546875" style="123" customWidth="1"/>
    <col min="8718" max="8718" width="2.109375" style="123" customWidth="1"/>
    <col min="8719" max="8719" width="8.44140625" style="123" customWidth="1"/>
    <col min="8720" max="8961" width="9.109375" style="123"/>
    <col min="8962" max="8962" width="7.109375" style="123" customWidth="1"/>
    <col min="8963" max="8965" width="9.33203125" style="123" customWidth="1"/>
    <col min="8966" max="8966" width="8.5546875" style="123" customWidth="1"/>
    <col min="8967" max="8967" width="9.109375" style="123" customWidth="1"/>
    <col min="8968" max="8968" width="7.109375" style="123" customWidth="1"/>
    <col min="8969" max="8969" width="10.5546875" style="123" customWidth="1"/>
    <col min="8970" max="8970" width="9.33203125" style="123" customWidth="1"/>
    <col min="8971" max="8971" width="9" style="123" customWidth="1"/>
    <col min="8972" max="8973" width="8.5546875" style="123" customWidth="1"/>
    <col min="8974" max="8974" width="2.109375" style="123" customWidth="1"/>
    <col min="8975" max="8975" width="8.44140625" style="123" customWidth="1"/>
    <col min="8976" max="9217" width="9.109375" style="123"/>
    <col min="9218" max="9218" width="7.109375" style="123" customWidth="1"/>
    <col min="9219" max="9221" width="9.33203125" style="123" customWidth="1"/>
    <col min="9222" max="9222" width="8.5546875" style="123" customWidth="1"/>
    <col min="9223" max="9223" width="9.109375" style="123" customWidth="1"/>
    <col min="9224" max="9224" width="7.109375" style="123" customWidth="1"/>
    <col min="9225" max="9225" width="10.5546875" style="123" customWidth="1"/>
    <col min="9226" max="9226" width="9.33203125" style="123" customWidth="1"/>
    <col min="9227" max="9227" width="9" style="123" customWidth="1"/>
    <col min="9228" max="9229" width="8.5546875" style="123" customWidth="1"/>
    <col min="9230" max="9230" width="2.109375" style="123" customWidth="1"/>
    <col min="9231" max="9231" width="8.44140625" style="123" customWidth="1"/>
    <col min="9232" max="9473" width="9.109375" style="123"/>
    <col min="9474" max="9474" width="7.109375" style="123" customWidth="1"/>
    <col min="9475" max="9477" width="9.33203125" style="123" customWidth="1"/>
    <col min="9478" max="9478" width="8.5546875" style="123" customWidth="1"/>
    <col min="9479" max="9479" width="9.109375" style="123" customWidth="1"/>
    <col min="9480" max="9480" width="7.109375" style="123" customWidth="1"/>
    <col min="9481" max="9481" width="10.5546875" style="123" customWidth="1"/>
    <col min="9482" max="9482" width="9.33203125" style="123" customWidth="1"/>
    <col min="9483" max="9483" width="9" style="123" customWidth="1"/>
    <col min="9484" max="9485" width="8.5546875" style="123" customWidth="1"/>
    <col min="9486" max="9486" width="2.109375" style="123" customWidth="1"/>
    <col min="9487" max="9487" width="8.44140625" style="123" customWidth="1"/>
    <col min="9488" max="9729" width="9.109375" style="123"/>
    <col min="9730" max="9730" width="7.109375" style="123" customWidth="1"/>
    <col min="9731" max="9733" width="9.33203125" style="123" customWidth="1"/>
    <col min="9734" max="9734" width="8.5546875" style="123" customWidth="1"/>
    <col min="9735" max="9735" width="9.109375" style="123" customWidth="1"/>
    <col min="9736" max="9736" width="7.109375" style="123" customWidth="1"/>
    <col min="9737" max="9737" width="10.5546875" style="123" customWidth="1"/>
    <col min="9738" max="9738" width="9.33203125" style="123" customWidth="1"/>
    <col min="9739" max="9739" width="9" style="123" customWidth="1"/>
    <col min="9740" max="9741" width="8.5546875" style="123" customWidth="1"/>
    <col min="9742" max="9742" width="2.109375" style="123" customWidth="1"/>
    <col min="9743" max="9743" width="8.44140625" style="123" customWidth="1"/>
    <col min="9744" max="9985" width="9.109375" style="123"/>
    <col min="9986" max="9986" width="7.109375" style="123" customWidth="1"/>
    <col min="9987" max="9989" width="9.33203125" style="123" customWidth="1"/>
    <col min="9990" max="9990" width="8.5546875" style="123" customWidth="1"/>
    <col min="9991" max="9991" width="9.109375" style="123" customWidth="1"/>
    <col min="9992" max="9992" width="7.109375" style="123" customWidth="1"/>
    <col min="9993" max="9993" width="10.5546875" style="123" customWidth="1"/>
    <col min="9994" max="9994" width="9.33203125" style="123" customWidth="1"/>
    <col min="9995" max="9995" width="9" style="123" customWidth="1"/>
    <col min="9996" max="9997" width="8.5546875" style="123" customWidth="1"/>
    <col min="9998" max="9998" width="2.109375" style="123" customWidth="1"/>
    <col min="9999" max="9999" width="8.44140625" style="123" customWidth="1"/>
    <col min="10000" max="10241" width="9.109375" style="123"/>
    <col min="10242" max="10242" width="7.109375" style="123" customWidth="1"/>
    <col min="10243" max="10245" width="9.33203125" style="123" customWidth="1"/>
    <col min="10246" max="10246" width="8.5546875" style="123" customWidth="1"/>
    <col min="10247" max="10247" width="9.109375" style="123" customWidth="1"/>
    <col min="10248" max="10248" width="7.109375" style="123" customWidth="1"/>
    <col min="10249" max="10249" width="10.5546875" style="123" customWidth="1"/>
    <col min="10250" max="10250" width="9.33203125" style="123" customWidth="1"/>
    <col min="10251" max="10251" width="9" style="123" customWidth="1"/>
    <col min="10252" max="10253" width="8.5546875" style="123" customWidth="1"/>
    <col min="10254" max="10254" width="2.109375" style="123" customWidth="1"/>
    <col min="10255" max="10255" width="8.44140625" style="123" customWidth="1"/>
    <col min="10256" max="10497" width="9.109375" style="123"/>
    <col min="10498" max="10498" width="7.109375" style="123" customWidth="1"/>
    <col min="10499" max="10501" width="9.33203125" style="123" customWidth="1"/>
    <col min="10502" max="10502" width="8.5546875" style="123" customWidth="1"/>
    <col min="10503" max="10503" width="9.109375" style="123" customWidth="1"/>
    <col min="10504" max="10504" width="7.109375" style="123" customWidth="1"/>
    <col min="10505" max="10505" width="10.5546875" style="123" customWidth="1"/>
    <col min="10506" max="10506" width="9.33203125" style="123" customWidth="1"/>
    <col min="10507" max="10507" width="9" style="123" customWidth="1"/>
    <col min="10508" max="10509" width="8.5546875" style="123" customWidth="1"/>
    <col min="10510" max="10510" width="2.109375" style="123" customWidth="1"/>
    <col min="10511" max="10511" width="8.44140625" style="123" customWidth="1"/>
    <col min="10512" max="10753" width="9.109375" style="123"/>
    <col min="10754" max="10754" width="7.109375" style="123" customWidth="1"/>
    <col min="10755" max="10757" width="9.33203125" style="123" customWidth="1"/>
    <col min="10758" max="10758" width="8.5546875" style="123" customWidth="1"/>
    <col min="10759" max="10759" width="9.109375" style="123" customWidth="1"/>
    <col min="10760" max="10760" width="7.109375" style="123" customWidth="1"/>
    <col min="10761" max="10761" width="10.5546875" style="123" customWidth="1"/>
    <col min="10762" max="10762" width="9.33203125" style="123" customWidth="1"/>
    <col min="10763" max="10763" width="9" style="123" customWidth="1"/>
    <col min="10764" max="10765" width="8.5546875" style="123" customWidth="1"/>
    <col min="10766" max="10766" width="2.109375" style="123" customWidth="1"/>
    <col min="10767" max="10767" width="8.44140625" style="123" customWidth="1"/>
    <col min="10768" max="11009" width="9.109375" style="123"/>
    <col min="11010" max="11010" width="7.109375" style="123" customWidth="1"/>
    <col min="11011" max="11013" width="9.33203125" style="123" customWidth="1"/>
    <col min="11014" max="11014" width="8.5546875" style="123" customWidth="1"/>
    <col min="11015" max="11015" width="9.109375" style="123" customWidth="1"/>
    <col min="11016" max="11016" width="7.109375" style="123" customWidth="1"/>
    <col min="11017" max="11017" width="10.5546875" style="123" customWidth="1"/>
    <col min="11018" max="11018" width="9.33203125" style="123" customWidth="1"/>
    <col min="11019" max="11019" width="9" style="123" customWidth="1"/>
    <col min="11020" max="11021" width="8.5546875" style="123" customWidth="1"/>
    <col min="11022" max="11022" width="2.109375" style="123" customWidth="1"/>
    <col min="11023" max="11023" width="8.44140625" style="123" customWidth="1"/>
    <col min="11024" max="11265" width="9.109375" style="123"/>
    <col min="11266" max="11266" width="7.109375" style="123" customWidth="1"/>
    <col min="11267" max="11269" width="9.33203125" style="123" customWidth="1"/>
    <col min="11270" max="11270" width="8.5546875" style="123" customWidth="1"/>
    <col min="11271" max="11271" width="9.109375" style="123" customWidth="1"/>
    <col min="11272" max="11272" width="7.109375" style="123" customWidth="1"/>
    <col min="11273" max="11273" width="10.5546875" style="123" customWidth="1"/>
    <col min="11274" max="11274" width="9.33203125" style="123" customWidth="1"/>
    <col min="11275" max="11275" width="9" style="123" customWidth="1"/>
    <col min="11276" max="11277" width="8.5546875" style="123" customWidth="1"/>
    <col min="11278" max="11278" width="2.109375" style="123" customWidth="1"/>
    <col min="11279" max="11279" width="8.44140625" style="123" customWidth="1"/>
    <col min="11280" max="11521" width="9.109375" style="123"/>
    <col min="11522" max="11522" width="7.109375" style="123" customWidth="1"/>
    <col min="11523" max="11525" width="9.33203125" style="123" customWidth="1"/>
    <col min="11526" max="11526" width="8.5546875" style="123" customWidth="1"/>
    <col min="11527" max="11527" width="9.109375" style="123" customWidth="1"/>
    <col min="11528" max="11528" width="7.109375" style="123" customWidth="1"/>
    <col min="11529" max="11529" width="10.5546875" style="123" customWidth="1"/>
    <col min="11530" max="11530" width="9.33203125" style="123" customWidth="1"/>
    <col min="11531" max="11531" width="9" style="123" customWidth="1"/>
    <col min="11532" max="11533" width="8.5546875" style="123" customWidth="1"/>
    <col min="11534" max="11534" width="2.109375" style="123" customWidth="1"/>
    <col min="11535" max="11535" width="8.44140625" style="123" customWidth="1"/>
    <col min="11536" max="11777" width="9.109375" style="123"/>
    <col min="11778" max="11778" width="7.109375" style="123" customWidth="1"/>
    <col min="11779" max="11781" width="9.33203125" style="123" customWidth="1"/>
    <col min="11782" max="11782" width="8.5546875" style="123" customWidth="1"/>
    <col min="11783" max="11783" width="9.109375" style="123" customWidth="1"/>
    <col min="11784" max="11784" width="7.109375" style="123" customWidth="1"/>
    <col min="11785" max="11785" width="10.5546875" style="123" customWidth="1"/>
    <col min="11786" max="11786" width="9.33203125" style="123" customWidth="1"/>
    <col min="11787" max="11787" width="9" style="123" customWidth="1"/>
    <col min="11788" max="11789" width="8.5546875" style="123" customWidth="1"/>
    <col min="11790" max="11790" width="2.109375" style="123" customWidth="1"/>
    <col min="11791" max="11791" width="8.44140625" style="123" customWidth="1"/>
    <col min="11792" max="12033" width="9.109375" style="123"/>
    <col min="12034" max="12034" width="7.109375" style="123" customWidth="1"/>
    <col min="12035" max="12037" width="9.33203125" style="123" customWidth="1"/>
    <col min="12038" max="12038" width="8.5546875" style="123" customWidth="1"/>
    <col min="12039" max="12039" width="9.109375" style="123" customWidth="1"/>
    <col min="12040" max="12040" width="7.109375" style="123" customWidth="1"/>
    <col min="12041" max="12041" width="10.5546875" style="123" customWidth="1"/>
    <col min="12042" max="12042" width="9.33203125" style="123" customWidth="1"/>
    <col min="12043" max="12043" width="9" style="123" customWidth="1"/>
    <col min="12044" max="12045" width="8.5546875" style="123" customWidth="1"/>
    <col min="12046" max="12046" width="2.109375" style="123" customWidth="1"/>
    <col min="12047" max="12047" width="8.44140625" style="123" customWidth="1"/>
    <col min="12048" max="12289" width="9.109375" style="123"/>
    <col min="12290" max="12290" width="7.109375" style="123" customWidth="1"/>
    <col min="12291" max="12293" width="9.33203125" style="123" customWidth="1"/>
    <col min="12294" max="12294" width="8.5546875" style="123" customWidth="1"/>
    <col min="12295" max="12295" width="9.109375" style="123" customWidth="1"/>
    <col min="12296" max="12296" width="7.109375" style="123" customWidth="1"/>
    <col min="12297" max="12297" width="10.5546875" style="123" customWidth="1"/>
    <col min="12298" max="12298" width="9.33203125" style="123" customWidth="1"/>
    <col min="12299" max="12299" width="9" style="123" customWidth="1"/>
    <col min="12300" max="12301" width="8.5546875" style="123" customWidth="1"/>
    <col min="12302" max="12302" width="2.109375" style="123" customWidth="1"/>
    <col min="12303" max="12303" width="8.44140625" style="123" customWidth="1"/>
    <col min="12304" max="12545" width="9.109375" style="123"/>
    <col min="12546" max="12546" width="7.109375" style="123" customWidth="1"/>
    <col min="12547" max="12549" width="9.33203125" style="123" customWidth="1"/>
    <col min="12550" max="12550" width="8.5546875" style="123" customWidth="1"/>
    <col min="12551" max="12551" width="9.109375" style="123" customWidth="1"/>
    <col min="12552" max="12552" width="7.109375" style="123" customWidth="1"/>
    <col min="12553" max="12553" width="10.5546875" style="123" customWidth="1"/>
    <col min="12554" max="12554" width="9.33203125" style="123" customWidth="1"/>
    <col min="12555" max="12555" width="9" style="123" customWidth="1"/>
    <col min="12556" max="12557" width="8.5546875" style="123" customWidth="1"/>
    <col min="12558" max="12558" width="2.109375" style="123" customWidth="1"/>
    <col min="12559" max="12559" width="8.44140625" style="123" customWidth="1"/>
    <col min="12560" max="12801" width="9.109375" style="123"/>
    <col min="12802" max="12802" width="7.109375" style="123" customWidth="1"/>
    <col min="12803" max="12805" width="9.33203125" style="123" customWidth="1"/>
    <col min="12806" max="12806" width="8.5546875" style="123" customWidth="1"/>
    <col min="12807" max="12807" width="9.109375" style="123" customWidth="1"/>
    <col min="12808" max="12808" width="7.109375" style="123" customWidth="1"/>
    <col min="12809" max="12809" width="10.5546875" style="123" customWidth="1"/>
    <col min="12810" max="12810" width="9.33203125" style="123" customWidth="1"/>
    <col min="12811" max="12811" width="9" style="123" customWidth="1"/>
    <col min="12812" max="12813" width="8.5546875" style="123" customWidth="1"/>
    <col min="12814" max="12814" width="2.109375" style="123" customWidth="1"/>
    <col min="12815" max="12815" width="8.44140625" style="123" customWidth="1"/>
    <col min="12816" max="13057" width="9.109375" style="123"/>
    <col min="13058" max="13058" width="7.109375" style="123" customWidth="1"/>
    <col min="13059" max="13061" width="9.33203125" style="123" customWidth="1"/>
    <col min="13062" max="13062" width="8.5546875" style="123" customWidth="1"/>
    <col min="13063" max="13063" width="9.109375" style="123" customWidth="1"/>
    <col min="13064" max="13064" width="7.109375" style="123" customWidth="1"/>
    <col min="13065" max="13065" width="10.5546875" style="123" customWidth="1"/>
    <col min="13066" max="13066" width="9.33203125" style="123" customWidth="1"/>
    <col min="13067" max="13067" width="9" style="123" customWidth="1"/>
    <col min="13068" max="13069" width="8.5546875" style="123" customWidth="1"/>
    <col min="13070" max="13070" width="2.109375" style="123" customWidth="1"/>
    <col min="13071" max="13071" width="8.44140625" style="123" customWidth="1"/>
    <col min="13072" max="13313" width="9.109375" style="123"/>
    <col min="13314" max="13314" width="7.109375" style="123" customWidth="1"/>
    <col min="13315" max="13317" width="9.33203125" style="123" customWidth="1"/>
    <col min="13318" max="13318" width="8.5546875" style="123" customWidth="1"/>
    <col min="13319" max="13319" width="9.109375" style="123" customWidth="1"/>
    <col min="13320" max="13320" width="7.109375" style="123" customWidth="1"/>
    <col min="13321" max="13321" width="10.5546875" style="123" customWidth="1"/>
    <col min="13322" max="13322" width="9.33203125" style="123" customWidth="1"/>
    <col min="13323" max="13323" width="9" style="123" customWidth="1"/>
    <col min="13324" max="13325" width="8.5546875" style="123" customWidth="1"/>
    <col min="13326" max="13326" width="2.109375" style="123" customWidth="1"/>
    <col min="13327" max="13327" width="8.44140625" style="123" customWidth="1"/>
    <col min="13328" max="13569" width="9.109375" style="123"/>
    <col min="13570" max="13570" width="7.109375" style="123" customWidth="1"/>
    <col min="13571" max="13573" width="9.33203125" style="123" customWidth="1"/>
    <col min="13574" max="13574" width="8.5546875" style="123" customWidth="1"/>
    <col min="13575" max="13575" width="9.109375" style="123" customWidth="1"/>
    <col min="13576" max="13576" width="7.109375" style="123" customWidth="1"/>
    <col min="13577" max="13577" width="10.5546875" style="123" customWidth="1"/>
    <col min="13578" max="13578" width="9.33203125" style="123" customWidth="1"/>
    <col min="13579" max="13579" width="9" style="123" customWidth="1"/>
    <col min="13580" max="13581" width="8.5546875" style="123" customWidth="1"/>
    <col min="13582" max="13582" width="2.109375" style="123" customWidth="1"/>
    <col min="13583" max="13583" width="8.44140625" style="123" customWidth="1"/>
    <col min="13584" max="13825" width="9.109375" style="123"/>
    <col min="13826" max="13826" width="7.109375" style="123" customWidth="1"/>
    <col min="13827" max="13829" width="9.33203125" style="123" customWidth="1"/>
    <col min="13830" max="13830" width="8.5546875" style="123" customWidth="1"/>
    <col min="13831" max="13831" width="9.109375" style="123" customWidth="1"/>
    <col min="13832" max="13832" width="7.109375" style="123" customWidth="1"/>
    <col min="13833" max="13833" width="10.5546875" style="123" customWidth="1"/>
    <col min="13834" max="13834" width="9.33203125" style="123" customWidth="1"/>
    <col min="13835" max="13835" width="9" style="123" customWidth="1"/>
    <col min="13836" max="13837" width="8.5546875" style="123" customWidth="1"/>
    <col min="13838" max="13838" width="2.109375" style="123" customWidth="1"/>
    <col min="13839" max="13839" width="8.44140625" style="123" customWidth="1"/>
    <col min="13840" max="14081" width="9.109375" style="123"/>
    <col min="14082" max="14082" width="7.109375" style="123" customWidth="1"/>
    <col min="14083" max="14085" width="9.33203125" style="123" customWidth="1"/>
    <col min="14086" max="14086" width="8.5546875" style="123" customWidth="1"/>
    <col min="14087" max="14087" width="9.109375" style="123" customWidth="1"/>
    <col min="14088" max="14088" width="7.109375" style="123" customWidth="1"/>
    <col min="14089" max="14089" width="10.5546875" style="123" customWidth="1"/>
    <col min="14090" max="14090" width="9.33203125" style="123" customWidth="1"/>
    <col min="14091" max="14091" width="9" style="123" customWidth="1"/>
    <col min="14092" max="14093" width="8.5546875" style="123" customWidth="1"/>
    <col min="14094" max="14094" width="2.109375" style="123" customWidth="1"/>
    <col min="14095" max="14095" width="8.44140625" style="123" customWidth="1"/>
    <col min="14096" max="14337" width="9.109375" style="123"/>
    <col min="14338" max="14338" width="7.109375" style="123" customWidth="1"/>
    <col min="14339" max="14341" width="9.33203125" style="123" customWidth="1"/>
    <col min="14342" max="14342" width="8.5546875" style="123" customWidth="1"/>
    <col min="14343" max="14343" width="9.109375" style="123" customWidth="1"/>
    <col min="14344" max="14344" width="7.109375" style="123" customWidth="1"/>
    <col min="14345" max="14345" width="10.5546875" style="123" customWidth="1"/>
    <col min="14346" max="14346" width="9.33203125" style="123" customWidth="1"/>
    <col min="14347" max="14347" width="9" style="123" customWidth="1"/>
    <col min="14348" max="14349" width="8.5546875" style="123" customWidth="1"/>
    <col min="14350" max="14350" width="2.109375" style="123" customWidth="1"/>
    <col min="14351" max="14351" width="8.44140625" style="123" customWidth="1"/>
    <col min="14352" max="14593" width="9.109375" style="123"/>
    <col min="14594" max="14594" width="7.109375" style="123" customWidth="1"/>
    <col min="14595" max="14597" width="9.33203125" style="123" customWidth="1"/>
    <col min="14598" max="14598" width="8.5546875" style="123" customWidth="1"/>
    <col min="14599" max="14599" width="9.109375" style="123" customWidth="1"/>
    <col min="14600" max="14600" width="7.109375" style="123" customWidth="1"/>
    <col min="14601" max="14601" width="10.5546875" style="123" customWidth="1"/>
    <col min="14602" max="14602" width="9.33203125" style="123" customWidth="1"/>
    <col min="14603" max="14603" width="9" style="123" customWidth="1"/>
    <col min="14604" max="14605" width="8.5546875" style="123" customWidth="1"/>
    <col min="14606" max="14606" width="2.109375" style="123" customWidth="1"/>
    <col min="14607" max="14607" width="8.44140625" style="123" customWidth="1"/>
    <col min="14608" max="14849" width="9.109375" style="123"/>
    <col min="14850" max="14850" width="7.109375" style="123" customWidth="1"/>
    <col min="14851" max="14853" width="9.33203125" style="123" customWidth="1"/>
    <col min="14854" max="14854" width="8.5546875" style="123" customWidth="1"/>
    <col min="14855" max="14855" width="9.109375" style="123" customWidth="1"/>
    <col min="14856" max="14856" width="7.109375" style="123" customWidth="1"/>
    <col min="14857" max="14857" width="10.5546875" style="123" customWidth="1"/>
    <col min="14858" max="14858" width="9.33203125" style="123" customWidth="1"/>
    <col min="14859" max="14859" width="9" style="123" customWidth="1"/>
    <col min="14860" max="14861" width="8.5546875" style="123" customWidth="1"/>
    <col min="14862" max="14862" width="2.109375" style="123" customWidth="1"/>
    <col min="14863" max="14863" width="8.44140625" style="123" customWidth="1"/>
    <col min="14864" max="15105" width="9.109375" style="123"/>
    <col min="15106" max="15106" width="7.109375" style="123" customWidth="1"/>
    <col min="15107" max="15109" width="9.33203125" style="123" customWidth="1"/>
    <col min="15110" max="15110" width="8.5546875" style="123" customWidth="1"/>
    <col min="15111" max="15111" width="9.109375" style="123" customWidth="1"/>
    <col min="15112" max="15112" width="7.109375" style="123" customWidth="1"/>
    <col min="15113" max="15113" width="10.5546875" style="123" customWidth="1"/>
    <col min="15114" max="15114" width="9.33203125" style="123" customWidth="1"/>
    <col min="15115" max="15115" width="9" style="123" customWidth="1"/>
    <col min="15116" max="15117" width="8.5546875" style="123" customWidth="1"/>
    <col min="15118" max="15118" width="2.109375" style="123" customWidth="1"/>
    <col min="15119" max="15119" width="8.44140625" style="123" customWidth="1"/>
    <col min="15120" max="15361" width="9.109375" style="123"/>
    <col min="15362" max="15362" width="7.109375" style="123" customWidth="1"/>
    <col min="15363" max="15365" width="9.33203125" style="123" customWidth="1"/>
    <col min="15366" max="15366" width="8.5546875" style="123" customWidth="1"/>
    <col min="15367" max="15367" width="9.109375" style="123" customWidth="1"/>
    <col min="15368" max="15368" width="7.109375" style="123" customWidth="1"/>
    <col min="15369" max="15369" width="10.5546875" style="123" customWidth="1"/>
    <col min="15370" max="15370" width="9.33203125" style="123" customWidth="1"/>
    <col min="15371" max="15371" width="9" style="123" customWidth="1"/>
    <col min="15372" max="15373" width="8.5546875" style="123" customWidth="1"/>
    <col min="15374" max="15374" width="2.109375" style="123" customWidth="1"/>
    <col min="15375" max="15375" width="8.44140625" style="123" customWidth="1"/>
    <col min="15376" max="15617" width="9.109375" style="123"/>
    <col min="15618" max="15618" width="7.109375" style="123" customWidth="1"/>
    <col min="15619" max="15621" width="9.33203125" style="123" customWidth="1"/>
    <col min="15622" max="15622" width="8.5546875" style="123" customWidth="1"/>
    <col min="15623" max="15623" width="9.109375" style="123" customWidth="1"/>
    <col min="15624" max="15624" width="7.109375" style="123" customWidth="1"/>
    <col min="15625" max="15625" width="10.5546875" style="123" customWidth="1"/>
    <col min="15626" max="15626" width="9.33203125" style="123" customWidth="1"/>
    <col min="15627" max="15627" width="9" style="123" customWidth="1"/>
    <col min="15628" max="15629" width="8.5546875" style="123" customWidth="1"/>
    <col min="15630" max="15630" width="2.109375" style="123" customWidth="1"/>
    <col min="15631" max="15631" width="8.44140625" style="123" customWidth="1"/>
    <col min="15632" max="15873" width="9.109375" style="123"/>
    <col min="15874" max="15874" width="7.109375" style="123" customWidth="1"/>
    <col min="15875" max="15877" width="9.33203125" style="123" customWidth="1"/>
    <col min="15878" max="15878" width="8.5546875" style="123" customWidth="1"/>
    <col min="15879" max="15879" width="9.109375" style="123" customWidth="1"/>
    <col min="15880" max="15880" width="7.109375" style="123" customWidth="1"/>
    <col min="15881" max="15881" width="10.5546875" style="123" customWidth="1"/>
    <col min="15882" max="15882" width="9.33203125" style="123" customWidth="1"/>
    <col min="15883" max="15883" width="9" style="123" customWidth="1"/>
    <col min="15884" max="15885" width="8.5546875" style="123" customWidth="1"/>
    <col min="15886" max="15886" width="2.109375" style="123" customWidth="1"/>
    <col min="15887" max="15887" width="8.44140625" style="123" customWidth="1"/>
    <col min="15888" max="16129" width="9.109375" style="123"/>
    <col min="16130" max="16130" width="7.109375" style="123" customWidth="1"/>
    <col min="16131" max="16133" width="9.33203125" style="123" customWidth="1"/>
    <col min="16134" max="16134" width="8.5546875" style="123" customWidth="1"/>
    <col min="16135" max="16135" width="9.109375" style="123" customWidth="1"/>
    <col min="16136" max="16136" width="7.109375" style="123" customWidth="1"/>
    <col min="16137" max="16137" width="10.5546875" style="123" customWidth="1"/>
    <col min="16138" max="16138" width="9.33203125" style="123" customWidth="1"/>
    <col min="16139" max="16139" width="9" style="123" customWidth="1"/>
    <col min="16140" max="16141" width="8.5546875" style="123" customWidth="1"/>
    <col min="16142" max="16142" width="2.109375" style="123" customWidth="1"/>
    <col min="16143" max="16143" width="8.44140625" style="123" customWidth="1"/>
    <col min="16144" max="16384" width="9.109375" style="123"/>
  </cols>
  <sheetData>
    <row r="1" spans="1:17" s="189" customFormat="1" ht="18.75" customHeight="1" x14ac:dyDescent="0.3">
      <c r="A1" s="389" t="s">
        <v>284</v>
      </c>
      <c r="B1" s="389"/>
      <c r="C1" s="389"/>
      <c r="D1" s="389"/>
      <c r="E1" s="389"/>
      <c r="F1" s="389"/>
      <c r="G1" s="389"/>
      <c r="H1" s="389"/>
      <c r="I1" s="389"/>
      <c r="J1" s="389"/>
      <c r="K1" s="389"/>
      <c r="L1" s="389"/>
      <c r="M1" s="389"/>
      <c r="N1" s="389"/>
      <c r="O1" s="389"/>
    </row>
    <row r="2" spans="1:17" s="191" customFormat="1" ht="4.5" customHeight="1" x14ac:dyDescent="0.3">
      <c r="A2" s="146"/>
      <c r="B2" s="190"/>
      <c r="C2" s="190"/>
      <c r="D2" s="190"/>
      <c r="E2" s="190"/>
      <c r="F2" s="190"/>
      <c r="G2" s="190"/>
      <c r="H2" s="190"/>
      <c r="I2" s="190"/>
      <c r="J2" s="190"/>
      <c r="K2" s="190"/>
      <c r="L2" s="190"/>
      <c r="M2" s="143"/>
      <c r="N2" s="122"/>
    </row>
    <row r="3" spans="1:17" s="198" customFormat="1" ht="29.25" customHeight="1" x14ac:dyDescent="0.3">
      <c r="A3" s="192" t="s">
        <v>2</v>
      </c>
      <c r="B3" s="193" t="s">
        <v>81</v>
      </c>
      <c r="C3" s="193" t="s">
        <v>82</v>
      </c>
      <c r="D3" s="193" t="s">
        <v>83</v>
      </c>
      <c r="E3" s="193" t="s">
        <v>84</v>
      </c>
      <c r="F3" s="194" t="s">
        <v>85</v>
      </c>
      <c r="G3" s="193" t="s">
        <v>170</v>
      </c>
      <c r="H3" s="194" t="s">
        <v>86</v>
      </c>
      <c r="I3" s="193" t="s">
        <v>87</v>
      </c>
      <c r="J3" s="193" t="s">
        <v>169</v>
      </c>
      <c r="K3" s="193" t="s">
        <v>88</v>
      </c>
      <c r="L3" s="194" t="s">
        <v>89</v>
      </c>
      <c r="M3" s="195" t="s">
        <v>9</v>
      </c>
      <c r="N3" s="196"/>
      <c r="O3" s="197" t="s">
        <v>90</v>
      </c>
    </row>
    <row r="4" spans="1:17" s="191" customFormat="1" ht="3" customHeight="1" x14ac:dyDescent="0.3">
      <c r="A4" s="199"/>
      <c r="B4" s="200"/>
      <c r="C4" s="200"/>
      <c r="D4" s="200"/>
      <c r="E4" s="200"/>
      <c r="F4" s="200"/>
      <c r="G4" s="200"/>
      <c r="H4" s="200"/>
      <c r="I4" s="200"/>
      <c r="J4" s="200"/>
      <c r="K4" s="200"/>
      <c r="L4" s="200"/>
      <c r="M4" s="201"/>
      <c r="N4" s="122"/>
      <c r="O4" s="202"/>
    </row>
    <row r="5" spans="1:17" s="191" customFormat="1" ht="14.4" x14ac:dyDescent="0.3">
      <c r="A5" s="203">
        <v>1960</v>
      </c>
      <c r="B5" s="204">
        <v>865</v>
      </c>
      <c r="C5" s="204">
        <v>1006</v>
      </c>
      <c r="D5" s="204">
        <v>4898</v>
      </c>
      <c r="E5" s="204">
        <v>265</v>
      </c>
      <c r="F5" s="204">
        <v>477</v>
      </c>
      <c r="G5" s="204">
        <v>737</v>
      </c>
      <c r="H5" s="204">
        <v>161</v>
      </c>
      <c r="I5" s="204">
        <v>6922</v>
      </c>
      <c r="J5" s="204">
        <v>626</v>
      </c>
      <c r="K5" s="204">
        <v>2063</v>
      </c>
      <c r="L5" s="204">
        <v>1099</v>
      </c>
      <c r="M5" s="205">
        <v>19118</v>
      </c>
      <c r="N5" s="122"/>
      <c r="O5" s="206">
        <v>0</v>
      </c>
      <c r="Q5"/>
    </row>
    <row r="6" spans="1:17" s="191" customFormat="1" ht="14.4" x14ac:dyDescent="0.3">
      <c r="A6" s="203">
        <v>1961</v>
      </c>
      <c r="B6" s="204">
        <v>823</v>
      </c>
      <c r="C6" s="204">
        <v>1427</v>
      </c>
      <c r="D6" s="204">
        <v>5278</v>
      </c>
      <c r="E6" s="204">
        <v>280</v>
      </c>
      <c r="F6" s="204">
        <v>366</v>
      </c>
      <c r="G6" s="204">
        <v>859</v>
      </c>
      <c r="H6" s="204">
        <v>157</v>
      </c>
      <c r="I6" s="204">
        <v>6979</v>
      </c>
      <c r="J6" s="204">
        <v>965</v>
      </c>
      <c r="K6" s="204">
        <v>2580</v>
      </c>
      <c r="L6" s="204">
        <v>1147</v>
      </c>
      <c r="M6" s="205">
        <v>20861</v>
      </c>
      <c r="N6" s="122"/>
      <c r="O6" s="206">
        <v>0</v>
      </c>
      <c r="Q6"/>
    </row>
    <row r="7" spans="1:17" s="191" customFormat="1" ht="14.4" x14ac:dyDescent="0.3">
      <c r="A7" s="203">
        <v>1962</v>
      </c>
      <c r="B7" s="204">
        <v>786</v>
      </c>
      <c r="C7" s="204">
        <v>473</v>
      </c>
      <c r="D7" s="204">
        <v>5549</v>
      </c>
      <c r="E7" s="204">
        <v>311</v>
      </c>
      <c r="F7" s="204">
        <v>265</v>
      </c>
      <c r="G7" s="204">
        <v>819</v>
      </c>
      <c r="H7" s="204">
        <v>171</v>
      </c>
      <c r="I7" s="204">
        <v>7553</v>
      </c>
      <c r="J7" s="204">
        <v>1111</v>
      </c>
      <c r="K7" s="204">
        <v>3052</v>
      </c>
      <c r="L7" s="204">
        <v>1210</v>
      </c>
      <c r="M7" s="205">
        <v>21298</v>
      </c>
      <c r="N7" s="122"/>
      <c r="O7" s="206">
        <v>0</v>
      </c>
      <c r="Q7"/>
    </row>
    <row r="8" spans="1:17" s="191" customFormat="1" ht="14.4" x14ac:dyDescent="0.3">
      <c r="A8" s="203">
        <v>1963</v>
      </c>
      <c r="B8" s="204">
        <v>900</v>
      </c>
      <c r="C8" s="204">
        <v>499</v>
      </c>
      <c r="D8" s="204">
        <v>5393</v>
      </c>
      <c r="E8" s="204">
        <v>340</v>
      </c>
      <c r="F8" s="204">
        <v>359</v>
      </c>
      <c r="G8" s="204">
        <v>766</v>
      </c>
      <c r="H8" s="204">
        <v>171</v>
      </c>
      <c r="I8" s="204">
        <v>7481</v>
      </c>
      <c r="J8" s="204">
        <v>1179</v>
      </c>
      <c r="K8" s="204">
        <v>2852</v>
      </c>
      <c r="L8" s="204">
        <v>1525</v>
      </c>
      <c r="M8" s="205">
        <v>21465</v>
      </c>
      <c r="N8" s="122"/>
      <c r="O8" s="206">
        <v>0</v>
      </c>
      <c r="Q8"/>
    </row>
    <row r="9" spans="1:17" s="191" customFormat="1" ht="14.4" x14ac:dyDescent="0.3">
      <c r="A9" s="203">
        <v>1964</v>
      </c>
      <c r="B9" s="204">
        <v>1328</v>
      </c>
      <c r="C9" s="204">
        <v>340</v>
      </c>
      <c r="D9" s="204">
        <v>5702</v>
      </c>
      <c r="E9" s="204">
        <v>360</v>
      </c>
      <c r="F9" s="204">
        <v>679</v>
      </c>
      <c r="G9" s="204">
        <v>925</v>
      </c>
      <c r="H9" s="204">
        <v>179</v>
      </c>
      <c r="I9" s="204">
        <v>7374</v>
      </c>
      <c r="J9" s="204">
        <v>1134</v>
      </c>
      <c r="K9" s="204">
        <v>2300</v>
      </c>
      <c r="L9" s="204">
        <v>1520</v>
      </c>
      <c r="M9" s="205">
        <v>21842</v>
      </c>
      <c r="N9" s="122"/>
      <c r="O9" s="206">
        <v>0</v>
      </c>
      <c r="Q9"/>
    </row>
    <row r="10" spans="1:17" s="191" customFormat="1" ht="14.4" x14ac:dyDescent="0.3">
      <c r="A10" s="203">
        <v>1965</v>
      </c>
      <c r="B10" s="204">
        <v>1003</v>
      </c>
      <c r="C10" s="204">
        <v>312</v>
      </c>
      <c r="D10" s="204">
        <v>4962</v>
      </c>
      <c r="E10" s="204">
        <v>384</v>
      </c>
      <c r="F10" s="204">
        <v>248</v>
      </c>
      <c r="G10" s="204">
        <v>926</v>
      </c>
      <c r="H10" s="204">
        <v>189</v>
      </c>
      <c r="I10" s="204">
        <v>7709</v>
      </c>
      <c r="J10" s="204">
        <v>1224</v>
      </c>
      <c r="K10" s="204">
        <v>1241</v>
      </c>
      <c r="L10" s="204">
        <v>1611</v>
      </c>
      <c r="M10" s="205">
        <v>19809</v>
      </c>
      <c r="N10" s="122"/>
      <c r="O10" s="206">
        <v>0</v>
      </c>
      <c r="Q10"/>
    </row>
    <row r="11" spans="1:17" s="191" customFormat="1" ht="14.4" x14ac:dyDescent="0.3">
      <c r="A11" s="203">
        <v>1966</v>
      </c>
      <c r="B11" s="204">
        <v>974</v>
      </c>
      <c r="C11" s="204">
        <v>198</v>
      </c>
      <c r="D11" s="204">
        <v>5695</v>
      </c>
      <c r="E11" s="204">
        <v>441</v>
      </c>
      <c r="F11" s="204">
        <v>118</v>
      </c>
      <c r="G11" s="204">
        <v>1167</v>
      </c>
      <c r="H11" s="204">
        <v>196</v>
      </c>
      <c r="I11" s="204">
        <v>7953</v>
      </c>
      <c r="J11" s="204">
        <v>1382</v>
      </c>
      <c r="K11" s="204">
        <v>1459</v>
      </c>
      <c r="L11" s="204">
        <v>1595</v>
      </c>
      <c r="M11" s="205">
        <v>21177</v>
      </c>
      <c r="N11" s="122"/>
      <c r="O11" s="206">
        <v>0</v>
      </c>
      <c r="Q11"/>
    </row>
    <row r="12" spans="1:17" s="191" customFormat="1" ht="14.4" x14ac:dyDescent="0.3">
      <c r="A12" s="203">
        <v>1967</v>
      </c>
      <c r="B12" s="204">
        <v>1066</v>
      </c>
      <c r="C12" s="204">
        <v>131</v>
      </c>
      <c r="D12" s="204">
        <v>3394</v>
      </c>
      <c r="E12" s="204">
        <v>574</v>
      </c>
      <c r="F12" s="204">
        <v>859</v>
      </c>
      <c r="G12" s="204">
        <v>1585</v>
      </c>
      <c r="H12" s="204">
        <v>175</v>
      </c>
      <c r="I12" s="204">
        <v>8104</v>
      </c>
      <c r="J12" s="204">
        <v>1455</v>
      </c>
      <c r="K12" s="204">
        <v>1231</v>
      </c>
      <c r="L12" s="204">
        <v>1637</v>
      </c>
      <c r="M12" s="205">
        <v>20211</v>
      </c>
      <c r="N12" s="122"/>
      <c r="O12" s="206">
        <v>0</v>
      </c>
      <c r="Q12"/>
    </row>
    <row r="13" spans="1:17" s="191" customFormat="1" ht="14.4" x14ac:dyDescent="0.3">
      <c r="A13" s="203">
        <v>1968</v>
      </c>
      <c r="B13" s="204">
        <v>1221</v>
      </c>
      <c r="C13" s="204">
        <v>65</v>
      </c>
      <c r="D13" s="204">
        <v>4113</v>
      </c>
      <c r="E13" s="204">
        <v>697</v>
      </c>
      <c r="F13" s="204">
        <v>815</v>
      </c>
      <c r="G13" s="204">
        <v>1689</v>
      </c>
      <c r="H13" s="204">
        <v>192</v>
      </c>
      <c r="I13" s="204">
        <v>8585</v>
      </c>
      <c r="J13" s="204">
        <v>1809</v>
      </c>
      <c r="K13" s="204">
        <v>1509</v>
      </c>
      <c r="L13" s="204">
        <v>1731</v>
      </c>
      <c r="M13" s="205">
        <v>22427</v>
      </c>
      <c r="N13" s="122"/>
      <c r="O13" s="206">
        <v>0</v>
      </c>
      <c r="Q13"/>
    </row>
    <row r="14" spans="1:17" s="191" customFormat="1" ht="14.4" x14ac:dyDescent="0.3">
      <c r="A14" s="203">
        <v>1969</v>
      </c>
      <c r="B14" s="204">
        <v>1189</v>
      </c>
      <c r="C14" s="204">
        <v>38</v>
      </c>
      <c r="D14" s="204">
        <v>4641</v>
      </c>
      <c r="E14" s="204">
        <v>806</v>
      </c>
      <c r="F14" s="204">
        <v>657</v>
      </c>
      <c r="G14" s="204">
        <v>1690</v>
      </c>
      <c r="H14" s="204">
        <v>196</v>
      </c>
      <c r="I14" s="204">
        <v>8737</v>
      </c>
      <c r="J14" s="204">
        <v>1945</v>
      </c>
      <c r="K14" s="204">
        <v>1556</v>
      </c>
      <c r="L14" s="204">
        <v>1794</v>
      </c>
      <c r="M14" s="205">
        <v>23250</v>
      </c>
      <c r="N14" s="122"/>
      <c r="O14" s="206">
        <v>0</v>
      </c>
      <c r="Q14"/>
    </row>
    <row r="15" spans="1:17" s="191" customFormat="1" ht="14.4" x14ac:dyDescent="0.3">
      <c r="A15" s="203">
        <v>1970</v>
      </c>
      <c r="B15" s="204">
        <v>1347</v>
      </c>
      <c r="C15" s="204">
        <v>43</v>
      </c>
      <c r="D15" s="204">
        <v>4827</v>
      </c>
      <c r="E15" s="204">
        <v>649</v>
      </c>
      <c r="F15" s="204">
        <v>376</v>
      </c>
      <c r="G15" s="204">
        <v>1326</v>
      </c>
      <c r="H15" s="204">
        <v>200</v>
      </c>
      <c r="I15" s="204">
        <v>9262</v>
      </c>
      <c r="J15" s="204">
        <v>1633</v>
      </c>
      <c r="K15" s="204">
        <v>1268</v>
      </c>
      <c r="L15" s="204">
        <v>1739</v>
      </c>
      <c r="M15" s="205">
        <v>22670</v>
      </c>
      <c r="N15" s="122"/>
      <c r="O15" s="206">
        <v>0</v>
      </c>
      <c r="Q15"/>
    </row>
    <row r="16" spans="1:17" s="191" customFormat="1" ht="14.4" x14ac:dyDescent="0.3">
      <c r="A16" s="203">
        <v>1971</v>
      </c>
      <c r="B16" s="204">
        <v>1337</v>
      </c>
      <c r="C16" s="204">
        <v>42</v>
      </c>
      <c r="D16" s="204">
        <v>5715</v>
      </c>
      <c r="E16" s="204">
        <v>767</v>
      </c>
      <c r="F16" s="204">
        <v>362</v>
      </c>
      <c r="G16" s="204">
        <v>1402</v>
      </c>
      <c r="H16" s="204">
        <v>188</v>
      </c>
      <c r="I16" s="204">
        <v>9494</v>
      </c>
      <c r="J16" s="204">
        <v>1690</v>
      </c>
      <c r="K16" s="204">
        <v>1262</v>
      </c>
      <c r="L16" s="204">
        <v>1667</v>
      </c>
      <c r="M16" s="205">
        <v>23926</v>
      </c>
      <c r="N16" s="122"/>
      <c r="O16" s="206">
        <v>0</v>
      </c>
      <c r="Q16"/>
    </row>
    <row r="17" spans="1:17" s="191" customFormat="1" ht="14.4" x14ac:dyDescent="0.3">
      <c r="A17" s="203">
        <v>1972</v>
      </c>
      <c r="B17" s="204">
        <v>1489</v>
      </c>
      <c r="C17" s="204">
        <v>94</v>
      </c>
      <c r="D17" s="204">
        <v>6206</v>
      </c>
      <c r="E17" s="204">
        <v>762</v>
      </c>
      <c r="F17" s="204">
        <v>383</v>
      </c>
      <c r="G17" s="204">
        <v>1705</v>
      </c>
      <c r="H17" s="204">
        <v>201</v>
      </c>
      <c r="I17" s="204">
        <v>10137</v>
      </c>
      <c r="J17" s="204">
        <v>1917</v>
      </c>
      <c r="K17" s="204">
        <v>1469</v>
      </c>
      <c r="L17" s="204">
        <v>1947</v>
      </c>
      <c r="M17" s="205">
        <v>26308</v>
      </c>
      <c r="N17" s="122"/>
      <c r="O17" s="206">
        <v>0</v>
      </c>
      <c r="Q17"/>
    </row>
    <row r="18" spans="1:17" s="191" customFormat="1" ht="14.4" x14ac:dyDescent="0.3">
      <c r="A18" s="203">
        <v>1973</v>
      </c>
      <c r="B18" s="204">
        <v>1397</v>
      </c>
      <c r="C18" s="204">
        <v>110</v>
      </c>
      <c r="D18" s="204">
        <v>6989</v>
      </c>
      <c r="E18" s="204">
        <v>757</v>
      </c>
      <c r="F18" s="204">
        <v>405</v>
      </c>
      <c r="G18" s="204">
        <v>1503</v>
      </c>
      <c r="H18" s="204">
        <v>219</v>
      </c>
      <c r="I18" s="204">
        <v>10883</v>
      </c>
      <c r="J18" s="204">
        <v>1914</v>
      </c>
      <c r="K18" s="204">
        <v>1765</v>
      </c>
      <c r="L18" s="204">
        <v>2104</v>
      </c>
      <c r="M18" s="205">
        <v>28048</v>
      </c>
      <c r="N18" s="122"/>
      <c r="O18" s="206">
        <v>0</v>
      </c>
      <c r="Q18"/>
    </row>
    <row r="19" spans="1:17" s="191" customFormat="1" ht="14.4" x14ac:dyDescent="0.3">
      <c r="A19" s="203">
        <v>1974</v>
      </c>
      <c r="B19" s="204">
        <v>1222</v>
      </c>
      <c r="C19" s="204">
        <v>105</v>
      </c>
      <c r="D19" s="204">
        <v>7840</v>
      </c>
      <c r="E19" s="204">
        <v>780</v>
      </c>
      <c r="F19" s="204">
        <v>174</v>
      </c>
      <c r="G19" s="204">
        <v>1466</v>
      </c>
      <c r="H19" s="204">
        <v>210</v>
      </c>
      <c r="I19" s="204">
        <v>10550</v>
      </c>
      <c r="J19" s="204">
        <v>1671</v>
      </c>
      <c r="K19" s="204">
        <v>2262</v>
      </c>
      <c r="L19" s="204">
        <v>2036</v>
      </c>
      <c r="M19" s="205">
        <v>28316</v>
      </c>
      <c r="N19" s="122"/>
      <c r="O19" s="206">
        <v>0</v>
      </c>
      <c r="Q19"/>
    </row>
    <row r="20" spans="1:17" s="191" customFormat="1" ht="14.4" x14ac:dyDescent="0.3">
      <c r="A20" s="203">
        <v>1975</v>
      </c>
      <c r="B20" s="204">
        <v>924</v>
      </c>
      <c r="C20" s="204">
        <v>79</v>
      </c>
      <c r="D20" s="204">
        <v>7586</v>
      </c>
      <c r="E20" s="204">
        <v>818</v>
      </c>
      <c r="F20" s="204">
        <v>122</v>
      </c>
      <c r="G20" s="204">
        <v>1370</v>
      </c>
      <c r="H20" s="204">
        <v>208</v>
      </c>
      <c r="I20" s="204">
        <v>10630</v>
      </c>
      <c r="J20" s="204">
        <v>1851</v>
      </c>
      <c r="K20" s="204">
        <v>2178</v>
      </c>
      <c r="L20" s="204">
        <v>1920</v>
      </c>
      <c r="M20" s="205">
        <v>27687</v>
      </c>
      <c r="N20" s="122"/>
      <c r="O20" s="206">
        <v>0</v>
      </c>
      <c r="Q20"/>
    </row>
    <row r="21" spans="1:17" s="191" customFormat="1" ht="14.4" x14ac:dyDescent="0.3">
      <c r="A21" s="203">
        <v>1976</v>
      </c>
      <c r="B21" s="204">
        <v>1283</v>
      </c>
      <c r="C21" s="204">
        <v>94</v>
      </c>
      <c r="D21" s="204">
        <v>8411</v>
      </c>
      <c r="E21" s="204">
        <v>753</v>
      </c>
      <c r="F21" s="204">
        <v>79</v>
      </c>
      <c r="G21" s="204">
        <v>1420</v>
      </c>
      <c r="H21" s="204">
        <v>231</v>
      </c>
      <c r="I21" s="204">
        <v>11605</v>
      </c>
      <c r="J21" s="204">
        <v>1574</v>
      </c>
      <c r="K21" s="204">
        <v>2525</v>
      </c>
      <c r="L21" s="204">
        <v>1866</v>
      </c>
      <c r="M21" s="205">
        <v>29843</v>
      </c>
      <c r="N21" s="122"/>
      <c r="O21" s="206">
        <v>0</v>
      </c>
      <c r="Q21"/>
    </row>
    <row r="22" spans="1:17" s="191" customFormat="1" ht="14.4" x14ac:dyDescent="0.3">
      <c r="A22" s="203">
        <v>1977</v>
      </c>
      <c r="B22" s="204">
        <v>1133</v>
      </c>
      <c r="C22" s="204">
        <v>92</v>
      </c>
      <c r="D22" s="204">
        <v>8258</v>
      </c>
      <c r="E22" s="204">
        <v>772</v>
      </c>
      <c r="F22" s="204">
        <v>93</v>
      </c>
      <c r="G22" s="204">
        <v>1368</v>
      </c>
      <c r="H22" s="204">
        <v>247</v>
      </c>
      <c r="I22" s="204">
        <v>11100</v>
      </c>
      <c r="J22" s="204">
        <v>1885</v>
      </c>
      <c r="K22" s="204">
        <v>2506</v>
      </c>
      <c r="L22" s="204">
        <v>1815</v>
      </c>
      <c r="M22" s="205">
        <v>29270</v>
      </c>
      <c r="N22" s="122"/>
      <c r="O22" s="206">
        <v>0</v>
      </c>
      <c r="Q22"/>
    </row>
    <row r="23" spans="1:17" s="191" customFormat="1" ht="14.4" x14ac:dyDescent="0.3">
      <c r="A23" s="203">
        <v>1978</v>
      </c>
      <c r="B23" s="204">
        <v>942</v>
      </c>
      <c r="C23" s="204">
        <v>87</v>
      </c>
      <c r="D23" s="204">
        <v>8232</v>
      </c>
      <c r="E23" s="204">
        <v>699</v>
      </c>
      <c r="F23" s="204">
        <v>95</v>
      </c>
      <c r="G23" s="204">
        <v>1662</v>
      </c>
      <c r="H23" s="204">
        <v>266</v>
      </c>
      <c r="I23" s="204">
        <v>12809</v>
      </c>
      <c r="J23" s="204">
        <v>1715</v>
      </c>
      <c r="K23" s="204">
        <v>2502</v>
      </c>
      <c r="L23" s="204">
        <v>1991</v>
      </c>
      <c r="M23" s="205">
        <v>30999</v>
      </c>
      <c r="N23" s="122"/>
      <c r="O23" s="206">
        <v>0</v>
      </c>
      <c r="Q23"/>
    </row>
    <row r="24" spans="1:17" s="191" customFormat="1" ht="14.4" x14ac:dyDescent="0.3">
      <c r="A24" s="203">
        <v>1979</v>
      </c>
      <c r="B24" s="204">
        <v>1054</v>
      </c>
      <c r="C24" s="204">
        <v>122</v>
      </c>
      <c r="D24" s="204">
        <v>9037</v>
      </c>
      <c r="E24" s="204">
        <v>907</v>
      </c>
      <c r="F24" s="204">
        <v>17</v>
      </c>
      <c r="G24" s="204">
        <v>1094</v>
      </c>
      <c r="H24" s="204">
        <v>278</v>
      </c>
      <c r="I24" s="204">
        <v>11162</v>
      </c>
      <c r="J24" s="204">
        <v>1542</v>
      </c>
      <c r="K24" s="204">
        <v>5773</v>
      </c>
      <c r="L24" s="204">
        <v>1882</v>
      </c>
      <c r="M24" s="205">
        <v>32869</v>
      </c>
      <c r="N24" s="122"/>
      <c r="O24" s="206">
        <v>0</v>
      </c>
      <c r="Q24"/>
    </row>
    <row r="25" spans="1:17" s="191" customFormat="1" ht="14.4" x14ac:dyDescent="0.3">
      <c r="A25" s="203">
        <v>1980</v>
      </c>
      <c r="B25" s="204">
        <v>1020</v>
      </c>
      <c r="C25" s="204">
        <v>159</v>
      </c>
      <c r="D25" s="204">
        <v>7509</v>
      </c>
      <c r="E25" s="204">
        <v>920</v>
      </c>
      <c r="F25" s="204">
        <v>0</v>
      </c>
      <c r="G25" s="204">
        <v>1806</v>
      </c>
      <c r="H25" s="204">
        <v>247</v>
      </c>
      <c r="I25" s="204">
        <v>10416</v>
      </c>
      <c r="J25" s="204">
        <v>1421</v>
      </c>
      <c r="K25" s="204">
        <v>4025</v>
      </c>
      <c r="L25" s="204">
        <v>1738</v>
      </c>
      <c r="M25" s="205">
        <v>29262</v>
      </c>
      <c r="N25" s="122"/>
      <c r="O25" s="206">
        <v>0</v>
      </c>
      <c r="Q25"/>
    </row>
    <row r="26" spans="1:17" s="191" customFormat="1" ht="14.4" x14ac:dyDescent="0.3">
      <c r="A26" s="203">
        <v>1981</v>
      </c>
      <c r="B26" s="204">
        <v>1035</v>
      </c>
      <c r="C26" s="204">
        <v>177</v>
      </c>
      <c r="D26" s="204">
        <v>6469</v>
      </c>
      <c r="E26" s="204">
        <v>800</v>
      </c>
      <c r="F26" s="204">
        <v>26</v>
      </c>
      <c r="G26" s="204">
        <v>1027</v>
      </c>
      <c r="H26" s="204">
        <v>237</v>
      </c>
      <c r="I26" s="204">
        <v>10797</v>
      </c>
      <c r="J26" s="204">
        <v>1640</v>
      </c>
      <c r="K26" s="204">
        <v>2494</v>
      </c>
      <c r="L26" s="204">
        <v>983</v>
      </c>
      <c r="M26" s="205">
        <v>25686</v>
      </c>
      <c r="N26" s="122"/>
      <c r="O26" s="206">
        <v>1</v>
      </c>
      <c r="Q26"/>
    </row>
    <row r="27" spans="1:17" s="191" customFormat="1" ht="14.4" x14ac:dyDescent="0.3">
      <c r="A27" s="203">
        <v>1982</v>
      </c>
      <c r="B27" s="204">
        <v>884</v>
      </c>
      <c r="C27" s="204">
        <v>92</v>
      </c>
      <c r="D27" s="204">
        <v>5828</v>
      </c>
      <c r="E27" s="204">
        <v>625</v>
      </c>
      <c r="F27" s="204">
        <v>0</v>
      </c>
      <c r="G27" s="204">
        <v>1446</v>
      </c>
      <c r="H27" s="204">
        <v>216</v>
      </c>
      <c r="I27" s="204">
        <v>10429</v>
      </c>
      <c r="J27" s="204">
        <v>1373</v>
      </c>
      <c r="K27" s="204">
        <v>1608</v>
      </c>
      <c r="L27" s="204">
        <v>1025</v>
      </c>
      <c r="M27" s="205">
        <v>23525</v>
      </c>
      <c r="N27" s="122"/>
      <c r="O27" s="206">
        <v>24</v>
      </c>
      <c r="Q27"/>
    </row>
    <row r="28" spans="1:17" s="191" customFormat="1" ht="14.4" x14ac:dyDescent="0.3">
      <c r="A28" s="203">
        <v>1983</v>
      </c>
      <c r="B28" s="204">
        <v>1130</v>
      </c>
      <c r="C28" s="204">
        <v>102</v>
      </c>
      <c r="D28" s="204">
        <v>8863</v>
      </c>
      <c r="E28" s="204">
        <v>652</v>
      </c>
      <c r="F28" s="204">
        <v>18</v>
      </c>
      <c r="G28" s="204">
        <v>1497</v>
      </c>
      <c r="H28" s="204">
        <v>227</v>
      </c>
      <c r="I28" s="204">
        <v>10525</v>
      </c>
      <c r="J28" s="204">
        <v>1051</v>
      </c>
      <c r="K28" s="204">
        <v>1306</v>
      </c>
      <c r="L28" s="204">
        <v>1277</v>
      </c>
      <c r="M28" s="205">
        <v>26648</v>
      </c>
      <c r="N28" s="122"/>
      <c r="O28" s="206">
        <v>26</v>
      </c>
      <c r="Q28"/>
    </row>
    <row r="29" spans="1:17" s="191" customFormat="1" ht="14.4" x14ac:dyDescent="0.3">
      <c r="A29" s="203">
        <v>1984</v>
      </c>
      <c r="B29" s="204">
        <v>1215</v>
      </c>
      <c r="C29" s="204">
        <v>77</v>
      </c>
      <c r="D29" s="204">
        <v>8161</v>
      </c>
      <c r="E29" s="204">
        <v>642</v>
      </c>
      <c r="F29" s="204">
        <v>8</v>
      </c>
      <c r="G29" s="204">
        <v>1032</v>
      </c>
      <c r="H29" s="204">
        <v>242</v>
      </c>
      <c r="I29" s="204">
        <v>10451</v>
      </c>
      <c r="J29" s="204">
        <v>1352</v>
      </c>
      <c r="K29" s="204">
        <v>798</v>
      </c>
      <c r="L29" s="204">
        <v>1287</v>
      </c>
      <c r="M29" s="205">
        <v>25266</v>
      </c>
      <c r="N29" s="122"/>
      <c r="O29" s="206">
        <v>23</v>
      </c>
      <c r="Q29"/>
    </row>
    <row r="30" spans="1:17" s="191" customFormat="1" ht="14.4" x14ac:dyDescent="0.3">
      <c r="A30" s="203">
        <v>1985</v>
      </c>
      <c r="B30" s="204">
        <v>1463</v>
      </c>
      <c r="C30" s="204">
        <v>91</v>
      </c>
      <c r="D30" s="204">
        <v>10444</v>
      </c>
      <c r="E30" s="204">
        <v>678</v>
      </c>
      <c r="F30" s="204">
        <v>10</v>
      </c>
      <c r="G30" s="204">
        <v>1576</v>
      </c>
      <c r="H30" s="204">
        <v>225</v>
      </c>
      <c r="I30" s="204">
        <v>10188</v>
      </c>
      <c r="J30" s="204">
        <v>1466</v>
      </c>
      <c r="K30" s="204">
        <v>133</v>
      </c>
      <c r="L30" s="204">
        <v>1046</v>
      </c>
      <c r="M30" s="205">
        <v>27320</v>
      </c>
      <c r="N30" s="122"/>
      <c r="O30" s="206">
        <v>15</v>
      </c>
      <c r="Q30"/>
    </row>
    <row r="31" spans="1:17" s="191" customFormat="1" ht="14.4" x14ac:dyDescent="0.3">
      <c r="A31" s="203">
        <v>1986</v>
      </c>
      <c r="B31" s="204">
        <v>1989</v>
      </c>
      <c r="C31" s="204">
        <v>105</v>
      </c>
      <c r="D31" s="204">
        <v>6621</v>
      </c>
      <c r="E31" s="204">
        <v>867</v>
      </c>
      <c r="F31" s="204">
        <v>22</v>
      </c>
      <c r="G31" s="204">
        <v>1505</v>
      </c>
      <c r="H31" s="204">
        <v>220</v>
      </c>
      <c r="I31" s="204">
        <v>10158</v>
      </c>
      <c r="J31" s="204">
        <v>1464</v>
      </c>
      <c r="K31" s="204">
        <v>47</v>
      </c>
      <c r="L31" s="204">
        <v>1043</v>
      </c>
      <c r="M31" s="205">
        <v>24041</v>
      </c>
      <c r="N31" s="122"/>
      <c r="O31" s="206">
        <v>8</v>
      </c>
      <c r="Q31"/>
    </row>
    <row r="32" spans="1:17" s="191" customFormat="1" ht="14.4" x14ac:dyDescent="0.3">
      <c r="A32" s="203">
        <v>1987</v>
      </c>
      <c r="B32" s="204">
        <v>1642</v>
      </c>
      <c r="C32" s="204">
        <v>82</v>
      </c>
      <c r="D32" s="204">
        <v>6223</v>
      </c>
      <c r="E32" s="204">
        <v>718</v>
      </c>
      <c r="F32" s="204">
        <v>8</v>
      </c>
      <c r="G32" s="204">
        <v>1716</v>
      </c>
      <c r="H32" s="204">
        <v>249</v>
      </c>
      <c r="I32" s="204">
        <v>10258</v>
      </c>
      <c r="J32" s="204">
        <v>1952</v>
      </c>
      <c r="K32" s="204">
        <v>23</v>
      </c>
      <c r="L32" s="204">
        <v>1284</v>
      </c>
      <c r="M32" s="205">
        <v>24156</v>
      </c>
      <c r="N32" s="122"/>
      <c r="O32" s="206">
        <v>6</v>
      </c>
      <c r="Q32"/>
    </row>
    <row r="33" spans="1:17" s="191" customFormat="1" ht="14.4" x14ac:dyDescent="0.3">
      <c r="A33" s="203">
        <v>1988</v>
      </c>
      <c r="B33" s="204">
        <v>1473</v>
      </c>
      <c r="C33" s="204">
        <v>107</v>
      </c>
      <c r="D33" s="204">
        <v>6078</v>
      </c>
      <c r="E33" s="204">
        <v>809</v>
      </c>
      <c r="F33" s="204">
        <v>4</v>
      </c>
      <c r="G33" s="204">
        <v>1515</v>
      </c>
      <c r="H33" s="204">
        <v>240</v>
      </c>
      <c r="I33" s="204">
        <v>10441</v>
      </c>
      <c r="J33" s="204">
        <v>2003</v>
      </c>
      <c r="K33" s="204">
        <v>221</v>
      </c>
      <c r="L33" s="204">
        <v>1621</v>
      </c>
      <c r="M33" s="205">
        <v>24513</v>
      </c>
      <c r="N33" s="122"/>
      <c r="O33" s="206">
        <v>1</v>
      </c>
      <c r="Q33"/>
    </row>
    <row r="34" spans="1:17" s="191" customFormat="1" ht="14.4" x14ac:dyDescent="0.3">
      <c r="A34" s="203">
        <v>1989</v>
      </c>
      <c r="B34" s="204">
        <v>1749</v>
      </c>
      <c r="C34" s="204">
        <v>95</v>
      </c>
      <c r="D34" s="204">
        <v>7336</v>
      </c>
      <c r="E34" s="204">
        <v>750</v>
      </c>
      <c r="F34" s="204">
        <v>3</v>
      </c>
      <c r="G34" s="204">
        <v>1608</v>
      </c>
      <c r="H34" s="204">
        <v>246</v>
      </c>
      <c r="I34" s="204">
        <v>10310</v>
      </c>
      <c r="J34" s="204">
        <v>1821</v>
      </c>
      <c r="K34" s="204">
        <v>180</v>
      </c>
      <c r="L34" s="204">
        <v>1794</v>
      </c>
      <c r="M34" s="205">
        <v>25893</v>
      </c>
      <c r="N34" s="122"/>
      <c r="O34" s="206">
        <v>0</v>
      </c>
      <c r="Q34"/>
    </row>
    <row r="35" spans="1:17" s="191" customFormat="1" ht="14.4" x14ac:dyDescent="0.3">
      <c r="A35" s="203">
        <v>1990</v>
      </c>
      <c r="B35" s="204">
        <v>1487</v>
      </c>
      <c r="C35" s="204">
        <v>111</v>
      </c>
      <c r="D35" s="204">
        <v>7280</v>
      </c>
      <c r="E35" s="204">
        <v>708</v>
      </c>
      <c r="F35" s="204">
        <v>8</v>
      </c>
      <c r="G35" s="204">
        <v>1740</v>
      </c>
      <c r="H35" s="204">
        <v>253</v>
      </c>
      <c r="I35" s="204">
        <v>10328</v>
      </c>
      <c r="J35" s="204">
        <v>1862</v>
      </c>
      <c r="K35" s="204">
        <v>218</v>
      </c>
      <c r="L35" s="204">
        <v>1797</v>
      </c>
      <c r="M35" s="205">
        <v>25792</v>
      </c>
      <c r="N35" s="122"/>
      <c r="O35" s="206">
        <v>3</v>
      </c>
      <c r="Q35"/>
    </row>
    <row r="36" spans="1:17" s="191" customFormat="1" ht="14.4" x14ac:dyDescent="0.3">
      <c r="A36" s="203">
        <v>1991</v>
      </c>
      <c r="B36" s="204">
        <v>1350</v>
      </c>
      <c r="C36" s="204">
        <v>108</v>
      </c>
      <c r="D36" s="204">
        <v>7220</v>
      </c>
      <c r="E36" s="204">
        <v>615</v>
      </c>
      <c r="F36" s="204">
        <v>3</v>
      </c>
      <c r="G36" s="204">
        <v>1053</v>
      </c>
      <c r="H36" s="204">
        <v>227</v>
      </c>
      <c r="I36" s="204">
        <v>10360</v>
      </c>
      <c r="J36" s="204">
        <v>1752</v>
      </c>
      <c r="K36" s="204">
        <v>145</v>
      </c>
      <c r="L36" s="204">
        <v>1451</v>
      </c>
      <c r="M36" s="205">
        <v>24284</v>
      </c>
      <c r="N36" s="122"/>
      <c r="O36" s="206">
        <v>13</v>
      </c>
      <c r="Q36"/>
    </row>
    <row r="37" spans="1:17" s="191" customFormat="1" ht="14.4" x14ac:dyDescent="0.3">
      <c r="A37" s="203">
        <v>1992</v>
      </c>
      <c r="B37" s="204">
        <v>1309</v>
      </c>
      <c r="C37" s="204">
        <v>75</v>
      </c>
      <c r="D37" s="204">
        <v>6836</v>
      </c>
      <c r="E37" s="204">
        <v>864</v>
      </c>
      <c r="F37" s="204">
        <v>1</v>
      </c>
      <c r="G37" s="204">
        <v>1018</v>
      </c>
      <c r="H37" s="204">
        <v>231</v>
      </c>
      <c r="I37" s="204">
        <v>10727</v>
      </c>
      <c r="J37" s="204">
        <v>2167</v>
      </c>
      <c r="K37" s="204">
        <v>88</v>
      </c>
      <c r="L37" s="204">
        <v>1840</v>
      </c>
      <c r="M37" s="205">
        <v>25156</v>
      </c>
      <c r="N37" s="122"/>
      <c r="O37" s="206">
        <v>13</v>
      </c>
      <c r="Q37"/>
    </row>
    <row r="38" spans="1:17" s="191" customFormat="1" ht="14.4" x14ac:dyDescent="0.3">
      <c r="A38" s="203">
        <v>1993</v>
      </c>
      <c r="B38" s="204">
        <v>1707</v>
      </c>
      <c r="C38" s="204">
        <v>64</v>
      </c>
      <c r="D38" s="204">
        <v>7315</v>
      </c>
      <c r="E38" s="204">
        <v>901</v>
      </c>
      <c r="F38" s="204">
        <v>8</v>
      </c>
      <c r="G38" s="204">
        <v>2200</v>
      </c>
      <c r="H38" s="204">
        <v>235</v>
      </c>
      <c r="I38" s="204">
        <v>10999</v>
      </c>
      <c r="J38" s="204">
        <v>1578</v>
      </c>
      <c r="K38" s="204">
        <v>680</v>
      </c>
      <c r="L38" s="204">
        <v>1621</v>
      </c>
      <c r="M38" s="205">
        <v>27308</v>
      </c>
      <c r="N38" s="122"/>
      <c r="O38" s="206">
        <v>15</v>
      </c>
      <c r="Q38"/>
    </row>
    <row r="39" spans="1:17" s="191" customFormat="1" ht="14.4" x14ac:dyDescent="0.3">
      <c r="A39" s="203">
        <v>1994</v>
      </c>
      <c r="B39" s="204">
        <v>1964</v>
      </c>
      <c r="C39" s="204">
        <v>75</v>
      </c>
      <c r="D39" s="204">
        <v>7381</v>
      </c>
      <c r="E39" s="204">
        <v>855</v>
      </c>
      <c r="F39" s="204">
        <v>7</v>
      </c>
      <c r="G39" s="204">
        <v>1054</v>
      </c>
      <c r="H39" s="204">
        <v>246</v>
      </c>
      <c r="I39" s="204">
        <v>11097</v>
      </c>
      <c r="J39" s="204">
        <v>1820</v>
      </c>
      <c r="K39" s="204">
        <v>369</v>
      </c>
      <c r="L39" s="204">
        <v>1818</v>
      </c>
      <c r="M39" s="205">
        <v>26687</v>
      </c>
      <c r="N39" s="122"/>
      <c r="O39" s="206">
        <v>0</v>
      </c>
      <c r="Q39"/>
    </row>
    <row r="40" spans="1:17" s="191" customFormat="1" ht="14.4" x14ac:dyDescent="0.3">
      <c r="A40" s="203">
        <v>1995</v>
      </c>
      <c r="B40" s="204">
        <v>1293</v>
      </c>
      <c r="C40" s="204">
        <v>78</v>
      </c>
      <c r="D40" s="204">
        <v>8049</v>
      </c>
      <c r="E40" s="204">
        <v>1052</v>
      </c>
      <c r="F40" s="204">
        <v>1</v>
      </c>
      <c r="G40" s="204">
        <v>918</v>
      </c>
      <c r="H40" s="204">
        <v>242</v>
      </c>
      <c r="I40" s="204">
        <v>11328</v>
      </c>
      <c r="J40" s="204">
        <v>3100</v>
      </c>
      <c r="K40" s="204">
        <v>236</v>
      </c>
      <c r="L40" s="204">
        <v>1715</v>
      </c>
      <c r="M40" s="205">
        <v>28011</v>
      </c>
      <c r="N40" s="122"/>
      <c r="O40" s="206">
        <v>17</v>
      </c>
      <c r="Q40"/>
    </row>
    <row r="41" spans="1:17" s="191" customFormat="1" ht="14.4" x14ac:dyDescent="0.3">
      <c r="A41" s="203">
        <v>1996</v>
      </c>
      <c r="B41" s="204">
        <v>1702</v>
      </c>
      <c r="C41" s="204">
        <v>99</v>
      </c>
      <c r="D41" s="204">
        <v>8070</v>
      </c>
      <c r="E41" s="204">
        <v>999</v>
      </c>
      <c r="F41" s="204">
        <v>1</v>
      </c>
      <c r="G41" s="204">
        <v>1618</v>
      </c>
      <c r="H41" s="204">
        <v>235</v>
      </c>
      <c r="I41" s="204">
        <v>11753</v>
      </c>
      <c r="J41" s="204">
        <v>3245</v>
      </c>
      <c r="K41" s="204">
        <v>181</v>
      </c>
      <c r="L41" s="204">
        <v>2139</v>
      </c>
      <c r="M41" s="205">
        <v>30041</v>
      </c>
      <c r="N41" s="122"/>
      <c r="O41" s="206">
        <v>0</v>
      </c>
      <c r="Q41"/>
    </row>
    <row r="42" spans="1:17" s="191" customFormat="1" ht="14.4" x14ac:dyDescent="0.3">
      <c r="A42" s="203">
        <v>1997</v>
      </c>
      <c r="B42" s="204">
        <v>1448</v>
      </c>
      <c r="C42" s="204">
        <v>71</v>
      </c>
      <c r="D42" s="204">
        <v>9037</v>
      </c>
      <c r="E42" s="204">
        <v>793</v>
      </c>
      <c r="F42" s="204">
        <v>2</v>
      </c>
      <c r="G42" s="204">
        <v>277</v>
      </c>
      <c r="H42" s="204">
        <v>248</v>
      </c>
      <c r="I42" s="204">
        <v>11480</v>
      </c>
      <c r="J42" s="204">
        <v>2874</v>
      </c>
      <c r="K42" s="204">
        <v>162</v>
      </c>
      <c r="L42" s="204">
        <v>2138</v>
      </c>
      <c r="M42" s="205">
        <v>28528</v>
      </c>
      <c r="N42" s="122"/>
      <c r="O42" s="206">
        <v>0</v>
      </c>
      <c r="Q42"/>
    </row>
    <row r="43" spans="1:17" s="191" customFormat="1" ht="14.4" x14ac:dyDescent="0.3">
      <c r="A43" s="203">
        <v>1998</v>
      </c>
      <c r="B43" s="204">
        <v>1594</v>
      </c>
      <c r="C43" s="204">
        <v>102</v>
      </c>
      <c r="D43" s="204">
        <v>7863</v>
      </c>
      <c r="E43" s="204">
        <v>798</v>
      </c>
      <c r="F43" s="204">
        <v>3</v>
      </c>
      <c r="G43" s="204">
        <v>271</v>
      </c>
      <c r="H43" s="204">
        <v>259</v>
      </c>
      <c r="I43" s="204">
        <v>11596</v>
      </c>
      <c r="J43" s="204">
        <v>3976</v>
      </c>
      <c r="K43" s="204">
        <v>106</v>
      </c>
      <c r="L43" s="204">
        <v>1764</v>
      </c>
      <c r="M43" s="205">
        <v>28333</v>
      </c>
      <c r="N43" s="122"/>
      <c r="O43" s="206">
        <v>10</v>
      </c>
      <c r="Q43"/>
    </row>
    <row r="44" spans="1:17" s="191" customFormat="1" ht="14.4" x14ac:dyDescent="0.3">
      <c r="A44" s="203">
        <v>1999</v>
      </c>
      <c r="B44" s="204">
        <v>2625</v>
      </c>
      <c r="C44" s="204">
        <v>121</v>
      </c>
      <c r="D44" s="204">
        <v>7921</v>
      </c>
      <c r="E44" s="204">
        <v>836</v>
      </c>
      <c r="F44" s="204">
        <v>2</v>
      </c>
      <c r="G44" s="204">
        <v>527</v>
      </c>
      <c r="H44" s="204">
        <v>262</v>
      </c>
      <c r="I44" s="204">
        <v>11768</v>
      </c>
      <c r="J44" s="204">
        <v>4639</v>
      </c>
      <c r="K44" s="204">
        <v>20</v>
      </c>
      <c r="L44" s="204">
        <v>1901</v>
      </c>
      <c r="M44" s="205">
        <v>30624</v>
      </c>
      <c r="N44" s="122"/>
      <c r="O44" s="206">
        <v>11</v>
      </c>
      <c r="Q44"/>
    </row>
    <row r="45" spans="1:17" s="191" customFormat="1" ht="14.4" x14ac:dyDescent="0.3">
      <c r="A45" s="203">
        <v>2000</v>
      </c>
      <c r="B45" s="204">
        <v>2151</v>
      </c>
      <c r="C45" s="204">
        <v>134</v>
      </c>
      <c r="D45" s="204">
        <v>8069</v>
      </c>
      <c r="E45" s="204">
        <v>747</v>
      </c>
      <c r="F45" s="204">
        <v>1</v>
      </c>
      <c r="G45" s="204">
        <v>1324</v>
      </c>
      <c r="H45" s="204">
        <v>258</v>
      </c>
      <c r="I45" s="204">
        <v>11559</v>
      </c>
      <c r="J45" s="204">
        <v>3641</v>
      </c>
      <c r="K45" s="204">
        <v>1</v>
      </c>
      <c r="L45" s="204">
        <v>1769</v>
      </c>
      <c r="M45" s="205">
        <v>29652</v>
      </c>
      <c r="N45" s="122"/>
      <c r="O45" s="206">
        <v>13</v>
      </c>
      <c r="Q45"/>
    </row>
    <row r="46" spans="1:17" s="191" customFormat="1" ht="14.4" x14ac:dyDescent="0.3">
      <c r="A46" s="203">
        <v>2001</v>
      </c>
      <c r="B46" s="204">
        <v>903</v>
      </c>
      <c r="C46" s="204">
        <v>109</v>
      </c>
      <c r="D46" s="204">
        <v>8476</v>
      </c>
      <c r="E46" s="204">
        <v>756</v>
      </c>
      <c r="F46" s="204">
        <v>12</v>
      </c>
      <c r="G46" s="204">
        <v>1400</v>
      </c>
      <c r="H46" s="204">
        <v>237</v>
      </c>
      <c r="I46" s="204">
        <v>11640</v>
      </c>
      <c r="J46" s="204">
        <v>2252</v>
      </c>
      <c r="K46" s="204">
        <v>2</v>
      </c>
      <c r="L46" s="204">
        <v>2578</v>
      </c>
      <c r="M46" s="205">
        <v>28365</v>
      </c>
      <c r="N46" s="122"/>
      <c r="O46" s="206">
        <v>35</v>
      </c>
      <c r="Q46"/>
    </row>
    <row r="47" spans="1:17" s="191" customFormat="1" ht="14.4" x14ac:dyDescent="0.3">
      <c r="A47" s="203">
        <v>2002</v>
      </c>
      <c r="B47" s="204">
        <v>1040</v>
      </c>
      <c r="C47" s="204">
        <v>115</v>
      </c>
      <c r="D47" s="204">
        <v>8145</v>
      </c>
      <c r="E47" s="204">
        <v>768</v>
      </c>
      <c r="F47" s="204">
        <v>10</v>
      </c>
      <c r="G47" s="204">
        <v>1502</v>
      </c>
      <c r="H47" s="204">
        <v>234</v>
      </c>
      <c r="I47" s="204">
        <v>11871</v>
      </c>
      <c r="J47" s="204">
        <v>3128</v>
      </c>
      <c r="K47" s="204">
        <v>39</v>
      </c>
      <c r="L47" s="204">
        <v>2421</v>
      </c>
      <c r="M47" s="205">
        <v>29274</v>
      </c>
      <c r="N47" s="122"/>
      <c r="O47" s="206">
        <v>35</v>
      </c>
      <c r="Q47"/>
    </row>
    <row r="48" spans="1:17" s="191" customFormat="1" ht="14.4" x14ac:dyDescent="0.3">
      <c r="A48" s="203">
        <v>2003</v>
      </c>
      <c r="B48" s="204">
        <v>319</v>
      </c>
      <c r="C48" s="204">
        <v>101</v>
      </c>
      <c r="D48" s="204">
        <v>7953</v>
      </c>
      <c r="E48" s="204">
        <v>832</v>
      </c>
      <c r="F48" s="204">
        <v>8</v>
      </c>
      <c r="G48" s="204">
        <v>2151</v>
      </c>
      <c r="H48" s="204">
        <v>216</v>
      </c>
      <c r="I48" s="204">
        <v>11846</v>
      </c>
      <c r="J48" s="204">
        <v>2711</v>
      </c>
      <c r="K48" s="204">
        <v>6</v>
      </c>
      <c r="L48" s="204">
        <v>2691</v>
      </c>
      <c r="M48" s="205">
        <v>28835</v>
      </c>
      <c r="N48" s="122"/>
      <c r="O48" s="206">
        <v>30</v>
      </c>
      <c r="Q48"/>
    </row>
    <row r="49" spans="1:28" s="191" customFormat="1" ht="14.4" x14ac:dyDescent="0.3">
      <c r="A49" s="203">
        <v>2004</v>
      </c>
      <c r="B49" s="204">
        <v>929</v>
      </c>
      <c r="C49" s="204">
        <v>42</v>
      </c>
      <c r="D49" s="204">
        <v>9988</v>
      </c>
      <c r="E49" s="204">
        <v>1008</v>
      </c>
      <c r="F49" s="204">
        <v>6</v>
      </c>
      <c r="G49" s="204">
        <v>2384</v>
      </c>
      <c r="H49" s="204">
        <v>219</v>
      </c>
      <c r="I49" s="204">
        <v>11991</v>
      </c>
      <c r="J49" s="204">
        <v>2934</v>
      </c>
      <c r="K49" s="204">
        <v>42</v>
      </c>
      <c r="L49" s="204">
        <v>2630</v>
      </c>
      <c r="M49" s="205">
        <v>32173</v>
      </c>
      <c r="N49" s="122"/>
      <c r="O49" s="206">
        <v>38</v>
      </c>
      <c r="Q49"/>
    </row>
    <row r="50" spans="1:28" s="191" customFormat="1" ht="14.4" x14ac:dyDescent="0.3">
      <c r="A50" s="203">
        <v>2005</v>
      </c>
      <c r="B50" s="204">
        <v>730</v>
      </c>
      <c r="C50" s="204">
        <v>47</v>
      </c>
      <c r="D50" s="204">
        <v>11465</v>
      </c>
      <c r="E50" s="204">
        <v>1112</v>
      </c>
      <c r="F50" s="204">
        <v>9</v>
      </c>
      <c r="G50" s="204">
        <v>2455</v>
      </c>
      <c r="H50" s="204">
        <v>218</v>
      </c>
      <c r="I50" s="204">
        <v>11770</v>
      </c>
      <c r="J50" s="204">
        <v>2820</v>
      </c>
      <c r="K50" s="204">
        <v>106</v>
      </c>
      <c r="L50" s="204">
        <v>2777</v>
      </c>
      <c r="M50" s="205">
        <v>33511</v>
      </c>
      <c r="N50" s="122"/>
      <c r="O50" s="206">
        <v>261</v>
      </c>
      <c r="Q50"/>
    </row>
    <row r="51" spans="1:28" s="191" customFormat="1" ht="14.4" x14ac:dyDescent="0.3">
      <c r="A51" s="203">
        <v>2006</v>
      </c>
      <c r="B51" s="204">
        <v>1486</v>
      </c>
      <c r="C51" s="204">
        <v>87</v>
      </c>
      <c r="D51" s="204">
        <v>12232</v>
      </c>
      <c r="E51" s="204">
        <v>1045</v>
      </c>
      <c r="F51" s="204">
        <v>1</v>
      </c>
      <c r="G51" s="204">
        <v>2409</v>
      </c>
      <c r="H51" s="204">
        <v>212</v>
      </c>
      <c r="I51" s="204">
        <v>11960</v>
      </c>
      <c r="J51" s="204">
        <v>2975</v>
      </c>
      <c r="K51" s="204">
        <v>125</v>
      </c>
      <c r="L51" s="204">
        <v>2911</v>
      </c>
      <c r="M51" s="205">
        <v>35443</v>
      </c>
      <c r="N51" s="122"/>
      <c r="O51" s="206">
        <v>311</v>
      </c>
      <c r="P51" s="200"/>
      <c r="Q51"/>
      <c r="R51" s="200"/>
      <c r="S51" s="200"/>
      <c r="T51" s="200"/>
      <c r="U51" s="200"/>
      <c r="V51" s="200"/>
      <c r="W51" s="200"/>
      <c r="X51" s="200"/>
      <c r="Y51" s="200"/>
      <c r="Z51" s="200"/>
      <c r="AA51" s="200"/>
      <c r="AB51" s="200"/>
    </row>
    <row r="52" spans="1:28" s="191" customFormat="1" ht="14.4" x14ac:dyDescent="0.3">
      <c r="A52" s="203">
        <v>2007</v>
      </c>
      <c r="B52" s="204">
        <v>937</v>
      </c>
      <c r="C52" s="204">
        <v>69</v>
      </c>
      <c r="D52" s="204">
        <v>13880</v>
      </c>
      <c r="E52" s="204">
        <v>1026</v>
      </c>
      <c r="F52" s="204">
        <v>1</v>
      </c>
      <c r="G52" s="204">
        <v>2993</v>
      </c>
      <c r="H52" s="204">
        <v>219</v>
      </c>
      <c r="I52" s="204">
        <v>12079</v>
      </c>
      <c r="J52" s="204">
        <v>4039</v>
      </c>
      <c r="K52" s="204">
        <v>0</v>
      </c>
      <c r="L52" s="204">
        <v>2889</v>
      </c>
      <c r="M52" s="205">
        <v>38133</v>
      </c>
      <c r="N52" s="122"/>
      <c r="O52" s="206">
        <v>525</v>
      </c>
      <c r="Q52"/>
      <c r="R52"/>
    </row>
    <row r="53" spans="1:28" s="191" customFormat="1" ht="14.4" x14ac:dyDescent="0.3">
      <c r="A53" s="203">
        <v>2008</v>
      </c>
      <c r="B53" s="204">
        <v>818</v>
      </c>
      <c r="C53" s="204">
        <v>90</v>
      </c>
      <c r="D53" s="204">
        <v>12869</v>
      </c>
      <c r="E53" s="204">
        <v>832</v>
      </c>
      <c r="F53" s="204">
        <v>4</v>
      </c>
      <c r="G53" s="204">
        <v>2989</v>
      </c>
      <c r="H53" s="204">
        <v>203</v>
      </c>
      <c r="I53" s="204">
        <v>11626</v>
      </c>
      <c r="J53" s="204">
        <v>3836</v>
      </c>
      <c r="K53" s="204">
        <v>0</v>
      </c>
      <c r="L53" s="204">
        <v>2549</v>
      </c>
      <c r="M53" s="205">
        <v>35817</v>
      </c>
      <c r="N53" s="122"/>
      <c r="O53" s="206">
        <v>660</v>
      </c>
      <c r="P53"/>
      <c r="Q53"/>
      <c r="R53"/>
      <c r="T53"/>
      <c r="U53"/>
      <c r="V53"/>
      <c r="W53"/>
      <c r="X53"/>
      <c r="Y53"/>
      <c r="Z53"/>
      <c r="AA53"/>
      <c r="AB53"/>
    </row>
    <row r="54" spans="1:28" s="191" customFormat="1" ht="14.4" x14ac:dyDescent="0.3">
      <c r="A54" s="203">
        <v>2009</v>
      </c>
      <c r="B54" s="204">
        <v>1538</v>
      </c>
      <c r="C54" s="204">
        <v>75</v>
      </c>
      <c r="D54" s="204">
        <v>11531</v>
      </c>
      <c r="E54" s="204">
        <v>792</v>
      </c>
      <c r="F54" s="204">
        <v>0</v>
      </c>
      <c r="G54" s="204">
        <v>2586</v>
      </c>
      <c r="H54" s="204">
        <v>183</v>
      </c>
      <c r="I54" s="204">
        <v>11844</v>
      </c>
      <c r="J54" s="204">
        <v>2819</v>
      </c>
      <c r="K54" s="204">
        <v>59</v>
      </c>
      <c r="L54" s="204">
        <v>2549</v>
      </c>
      <c r="M54" s="205">
        <v>33977</v>
      </c>
      <c r="N54" s="122"/>
      <c r="O54" s="206">
        <v>762</v>
      </c>
      <c r="P54"/>
      <c r="Q54"/>
      <c r="R54"/>
      <c r="T54"/>
      <c r="U54"/>
      <c r="V54"/>
      <c r="W54"/>
      <c r="X54"/>
      <c r="Y54"/>
      <c r="Z54"/>
      <c r="AA54"/>
      <c r="AB54"/>
    </row>
    <row r="55" spans="1:28" s="191" customFormat="1" ht="14.4" x14ac:dyDescent="0.3">
      <c r="A55" s="203">
        <v>2010</v>
      </c>
      <c r="B55" s="204">
        <v>1641</v>
      </c>
      <c r="C55" s="204">
        <v>47</v>
      </c>
      <c r="D55" s="204">
        <v>9854</v>
      </c>
      <c r="E55" s="204">
        <v>928</v>
      </c>
      <c r="F55" s="204">
        <v>1</v>
      </c>
      <c r="G55" s="204">
        <v>2349</v>
      </c>
      <c r="H55" s="204">
        <v>192</v>
      </c>
      <c r="I55" s="204">
        <v>11906</v>
      </c>
      <c r="J55" s="204">
        <v>2136</v>
      </c>
      <c r="K55" s="204">
        <v>1</v>
      </c>
      <c r="L55" s="204">
        <v>2770</v>
      </c>
      <c r="M55" s="205">
        <v>31825</v>
      </c>
      <c r="N55" s="122"/>
      <c r="O55" s="206">
        <v>699</v>
      </c>
      <c r="P55"/>
      <c r="Q55"/>
      <c r="R55"/>
      <c r="T55"/>
      <c r="U55"/>
      <c r="V55"/>
      <c r="W55"/>
      <c r="X55"/>
      <c r="Y55"/>
      <c r="Z55"/>
      <c r="AA55"/>
      <c r="AB55"/>
    </row>
    <row r="56" spans="1:28" s="191" customFormat="1" ht="14.4" x14ac:dyDescent="0.3">
      <c r="A56" s="203">
        <v>2011</v>
      </c>
      <c r="B56" s="204">
        <v>1950</v>
      </c>
      <c r="C56" s="204">
        <v>44</v>
      </c>
      <c r="D56" s="204">
        <v>10553</v>
      </c>
      <c r="E56" s="204">
        <v>919</v>
      </c>
      <c r="F56" s="204">
        <v>1</v>
      </c>
      <c r="G56" s="204">
        <v>2530</v>
      </c>
      <c r="H56" s="204">
        <v>190</v>
      </c>
      <c r="I56" s="204">
        <v>11735</v>
      </c>
      <c r="J56" s="204">
        <v>2353</v>
      </c>
      <c r="K56" s="204">
        <v>4</v>
      </c>
      <c r="L56" s="204">
        <v>2828</v>
      </c>
      <c r="M56" s="205">
        <v>33107</v>
      </c>
      <c r="N56" s="122"/>
      <c r="O56" s="206">
        <v>888</v>
      </c>
      <c r="P56"/>
      <c r="Q56"/>
      <c r="R56"/>
      <c r="T56"/>
      <c r="U56"/>
      <c r="V56"/>
      <c r="W56"/>
      <c r="X56"/>
      <c r="Y56"/>
      <c r="Z56"/>
      <c r="AA56"/>
      <c r="AB56"/>
    </row>
    <row r="57" spans="1:28" s="191" customFormat="1" ht="14.4" x14ac:dyDescent="0.3">
      <c r="A57" s="203">
        <v>2012</v>
      </c>
      <c r="B57" s="204">
        <v>1865</v>
      </c>
      <c r="C57" s="204">
        <v>41</v>
      </c>
      <c r="D57" s="204">
        <v>10028</v>
      </c>
      <c r="E57" s="204">
        <v>936</v>
      </c>
      <c r="F57" s="204">
        <v>0</v>
      </c>
      <c r="G57" s="204">
        <v>2071</v>
      </c>
      <c r="H57" s="204">
        <v>173</v>
      </c>
      <c r="I57" s="204">
        <v>11887</v>
      </c>
      <c r="J57" s="204">
        <v>2348</v>
      </c>
      <c r="K57" s="204">
        <v>0</v>
      </c>
      <c r="L57" s="204">
        <v>2912</v>
      </c>
      <c r="M57" s="205">
        <v>32261</v>
      </c>
      <c r="N57" s="122"/>
      <c r="O57" s="206">
        <v>978</v>
      </c>
      <c r="P57"/>
      <c r="Q57"/>
      <c r="R57"/>
      <c r="T57"/>
      <c r="U57"/>
      <c r="V57"/>
      <c r="W57"/>
      <c r="X57"/>
      <c r="Y57"/>
      <c r="Z57"/>
      <c r="AA57"/>
      <c r="AB57"/>
    </row>
    <row r="58" spans="1:28" s="191" customFormat="1" ht="14.4" x14ac:dyDescent="0.3">
      <c r="A58" s="203">
        <v>2013</v>
      </c>
      <c r="B58" s="204">
        <v>1539</v>
      </c>
      <c r="C58" s="204">
        <v>37</v>
      </c>
      <c r="D58" s="204">
        <v>10548</v>
      </c>
      <c r="E58" s="204">
        <v>875</v>
      </c>
      <c r="F58" s="204">
        <v>0</v>
      </c>
      <c r="G58" s="204">
        <v>2003</v>
      </c>
      <c r="H58" s="204">
        <v>184</v>
      </c>
      <c r="I58" s="204">
        <v>12144</v>
      </c>
      <c r="J58" s="204">
        <v>2459</v>
      </c>
      <c r="K58" s="204">
        <v>1</v>
      </c>
      <c r="L58" s="204">
        <v>2755</v>
      </c>
      <c r="M58" s="205">
        <v>32544</v>
      </c>
      <c r="N58" s="122"/>
      <c r="O58" s="206">
        <v>1035</v>
      </c>
      <c r="P58"/>
      <c r="Q58"/>
      <c r="R58"/>
      <c r="T58"/>
      <c r="U58"/>
      <c r="V58"/>
      <c r="W58"/>
      <c r="X58"/>
      <c r="Y58"/>
      <c r="Z58"/>
      <c r="AA58"/>
      <c r="AB58"/>
    </row>
    <row r="59" spans="1:28" s="191" customFormat="1" ht="14.4" x14ac:dyDescent="0.3">
      <c r="A59" s="203">
        <v>2014</v>
      </c>
      <c r="B59" s="204">
        <v>1525</v>
      </c>
      <c r="C59" s="204">
        <v>55</v>
      </c>
      <c r="D59" s="204">
        <v>9819</v>
      </c>
      <c r="E59" s="204">
        <v>974</v>
      </c>
      <c r="F59" s="204">
        <v>1</v>
      </c>
      <c r="G59" s="204">
        <v>2297</v>
      </c>
      <c r="H59" s="204">
        <v>186</v>
      </c>
      <c r="I59" s="204">
        <v>12279</v>
      </c>
      <c r="J59" s="204">
        <v>2292</v>
      </c>
      <c r="K59" s="204">
        <v>3</v>
      </c>
      <c r="L59" s="204">
        <v>2524</v>
      </c>
      <c r="M59" s="205">
        <v>31955</v>
      </c>
      <c r="N59" s="122"/>
      <c r="O59" s="206">
        <v>1028</v>
      </c>
      <c r="P59"/>
      <c r="Q59"/>
      <c r="R59"/>
      <c r="T59"/>
      <c r="U59"/>
      <c r="V59"/>
      <c r="W59"/>
      <c r="X59"/>
      <c r="Y59"/>
      <c r="Z59"/>
      <c r="AA59"/>
      <c r="AB59"/>
    </row>
    <row r="60" spans="1:28" s="191" customFormat="1" ht="14.4" x14ac:dyDescent="0.3">
      <c r="A60" s="203">
        <v>2015</v>
      </c>
      <c r="B60" s="204">
        <v>1535</v>
      </c>
      <c r="C60" s="204">
        <v>57</v>
      </c>
      <c r="D60" s="204">
        <v>8460</v>
      </c>
      <c r="E60" s="204">
        <v>953</v>
      </c>
      <c r="F60" s="204">
        <v>0</v>
      </c>
      <c r="G60" s="204">
        <v>2338</v>
      </c>
      <c r="H60" s="204">
        <v>192</v>
      </c>
      <c r="I60" s="204">
        <v>12771</v>
      </c>
      <c r="J60" s="204">
        <v>2584</v>
      </c>
      <c r="K60" s="204">
        <v>0</v>
      </c>
      <c r="L60" s="204">
        <v>2761</v>
      </c>
      <c r="M60" s="205">
        <v>31636</v>
      </c>
      <c r="N60" s="122"/>
      <c r="O60" s="206">
        <v>1270</v>
      </c>
      <c r="P60"/>
      <c r="Q60"/>
      <c r="R60"/>
      <c r="T60"/>
      <c r="U60"/>
      <c r="V60"/>
      <c r="W60"/>
      <c r="X60"/>
      <c r="Y60"/>
      <c r="Z60"/>
      <c r="AA60"/>
      <c r="AB60"/>
    </row>
    <row r="61" spans="1:28" s="191" customFormat="1" ht="14.4" x14ac:dyDescent="0.3">
      <c r="A61" s="203">
        <v>2016</v>
      </c>
      <c r="B61" s="204">
        <v>1491</v>
      </c>
      <c r="C61" s="204">
        <v>49</v>
      </c>
      <c r="D61" s="204">
        <v>8703</v>
      </c>
      <c r="E61" s="204">
        <v>952</v>
      </c>
      <c r="F61" s="204">
        <v>1</v>
      </c>
      <c r="G61" s="204">
        <v>2098</v>
      </c>
      <c r="H61" s="204">
        <v>184</v>
      </c>
      <c r="I61" s="204">
        <v>12976</v>
      </c>
      <c r="J61" s="204">
        <v>2408</v>
      </c>
      <c r="K61" s="204">
        <v>0</v>
      </c>
      <c r="L61" s="204">
        <v>2852</v>
      </c>
      <c r="M61" s="205">
        <v>31733</v>
      </c>
      <c r="N61" s="122"/>
      <c r="O61" s="206">
        <v>1343</v>
      </c>
      <c r="P61"/>
      <c r="Q61"/>
      <c r="R61"/>
      <c r="T61"/>
      <c r="U61"/>
      <c r="V61"/>
      <c r="W61"/>
      <c r="X61"/>
      <c r="Y61"/>
      <c r="Z61"/>
      <c r="AA61"/>
      <c r="AB61"/>
    </row>
    <row r="62" spans="1:28" s="191" customFormat="1" ht="14.4" x14ac:dyDescent="0.3">
      <c r="A62" s="207">
        <v>2017</v>
      </c>
      <c r="B62" s="430" t="s">
        <v>76</v>
      </c>
      <c r="C62" s="431" t="s">
        <v>76</v>
      </c>
      <c r="D62" s="432">
        <v>9013</v>
      </c>
      <c r="E62" s="432">
        <v>1105</v>
      </c>
      <c r="F62" s="432" t="s">
        <v>217</v>
      </c>
      <c r="G62" s="432">
        <v>2338</v>
      </c>
      <c r="H62" s="431" t="s">
        <v>76</v>
      </c>
      <c r="I62" s="432">
        <v>12957</v>
      </c>
      <c r="J62" s="431" t="s">
        <v>76</v>
      </c>
      <c r="K62" s="204">
        <v>0</v>
      </c>
      <c r="L62" s="390" t="s">
        <v>76</v>
      </c>
      <c r="M62" s="429">
        <v>32952</v>
      </c>
      <c r="N62" s="122"/>
      <c r="O62" s="206">
        <v>1345</v>
      </c>
      <c r="P62"/>
      <c r="Q62"/>
      <c r="R62"/>
      <c r="T62"/>
      <c r="U62"/>
      <c r="V62"/>
      <c r="W62"/>
      <c r="X62"/>
      <c r="Y62"/>
      <c r="Z62"/>
      <c r="AA62"/>
      <c r="AB62"/>
    </row>
    <row r="63" spans="1:28" s="191" customFormat="1" ht="14.4" x14ac:dyDescent="0.3">
      <c r="A63" s="207">
        <v>2018</v>
      </c>
      <c r="B63" s="430" t="s">
        <v>76</v>
      </c>
      <c r="C63" s="431" t="s">
        <v>76</v>
      </c>
      <c r="D63" s="432">
        <v>9230</v>
      </c>
      <c r="E63" s="432">
        <v>1248</v>
      </c>
      <c r="F63" s="432" t="s">
        <v>217</v>
      </c>
      <c r="G63" s="432">
        <v>2507</v>
      </c>
      <c r="H63" s="431" t="s">
        <v>76</v>
      </c>
      <c r="I63" s="432">
        <v>12778</v>
      </c>
      <c r="J63" s="431" t="s">
        <v>76</v>
      </c>
      <c r="K63" s="204">
        <v>0</v>
      </c>
      <c r="L63" s="390">
        <v>6878</v>
      </c>
      <c r="M63" s="429">
        <v>32792</v>
      </c>
      <c r="N63" s="122"/>
      <c r="O63" s="206">
        <v>1319</v>
      </c>
      <c r="P63"/>
      <c r="Q63"/>
      <c r="R63"/>
      <c r="T63"/>
      <c r="U63"/>
      <c r="V63"/>
      <c r="W63"/>
      <c r="X63"/>
      <c r="Y63"/>
      <c r="Z63"/>
      <c r="AA63"/>
      <c r="AB63"/>
    </row>
    <row r="64" spans="1:28" s="191" customFormat="1" ht="14.4" x14ac:dyDescent="0.3">
      <c r="A64" s="207">
        <v>2019</v>
      </c>
      <c r="B64" s="430" t="s">
        <v>76</v>
      </c>
      <c r="C64" s="431" t="s">
        <v>76</v>
      </c>
      <c r="D64" s="432">
        <v>9485</v>
      </c>
      <c r="E64" s="432">
        <v>1239</v>
      </c>
      <c r="F64" s="432" t="s">
        <v>217</v>
      </c>
      <c r="G64" s="432">
        <v>3074</v>
      </c>
      <c r="H64" s="431" t="s">
        <v>76</v>
      </c>
      <c r="I64" s="432">
        <v>12801</v>
      </c>
      <c r="J64" s="431" t="s">
        <v>76</v>
      </c>
      <c r="K64" s="204">
        <v>0</v>
      </c>
      <c r="L64" s="390">
        <v>7026</v>
      </c>
      <c r="M64" s="429">
        <v>33625</v>
      </c>
      <c r="N64" s="122"/>
      <c r="O64" s="206">
        <v>1345</v>
      </c>
      <c r="P64"/>
      <c r="Q64"/>
      <c r="R64"/>
      <c r="T64"/>
      <c r="U64"/>
      <c r="V64"/>
      <c r="W64"/>
      <c r="X64"/>
      <c r="Y64"/>
      <c r="Z64"/>
      <c r="AA64"/>
      <c r="AB64"/>
    </row>
    <row r="65" spans="1:239" s="191" customFormat="1" ht="14.4" x14ac:dyDescent="0.3">
      <c r="A65" s="207">
        <v>2020</v>
      </c>
      <c r="B65" s="428">
        <v>1427</v>
      </c>
      <c r="C65" s="390">
        <v>48</v>
      </c>
      <c r="D65" s="204">
        <v>10037</v>
      </c>
      <c r="E65" s="204">
        <v>1192</v>
      </c>
      <c r="F65" s="204">
        <v>6</v>
      </c>
      <c r="G65" s="204">
        <v>2824</v>
      </c>
      <c r="H65" s="390">
        <v>159</v>
      </c>
      <c r="I65" s="204">
        <v>12021</v>
      </c>
      <c r="J65" s="390">
        <v>2416</v>
      </c>
      <c r="K65" s="204">
        <v>0</v>
      </c>
      <c r="L65" s="390">
        <v>3054</v>
      </c>
      <c r="M65" s="429">
        <v>33185</v>
      </c>
      <c r="N65" s="122"/>
      <c r="O65" s="427">
        <v>1275</v>
      </c>
      <c r="P65"/>
      <c r="Q65"/>
      <c r="R65"/>
      <c r="T65"/>
      <c r="U65"/>
      <c r="V65"/>
      <c r="W65"/>
      <c r="X65"/>
      <c r="Y65"/>
      <c r="Z65"/>
      <c r="AA65"/>
      <c r="AB65"/>
    </row>
    <row r="66" spans="1:239" s="191" customFormat="1" ht="6" customHeight="1" x14ac:dyDescent="0.3">
      <c r="A66" s="207"/>
      <c r="B66" s="204"/>
      <c r="C66" s="204"/>
      <c r="D66" s="204"/>
      <c r="E66" s="204"/>
      <c r="F66" s="204"/>
      <c r="G66" s="204"/>
      <c r="H66" s="204"/>
      <c r="I66" s="204"/>
      <c r="J66" s="204"/>
      <c r="K66" s="204"/>
      <c r="L66" s="204"/>
      <c r="M66" s="204"/>
      <c r="N66" s="122"/>
      <c r="O66" s="204"/>
      <c r="P66"/>
      <c r="Q66"/>
      <c r="R66"/>
      <c r="S66"/>
      <c r="T66"/>
      <c r="U66"/>
      <c r="V66"/>
      <c r="W66"/>
      <c r="X66"/>
      <c r="Y66"/>
      <c r="Z66"/>
      <c r="AA66"/>
      <c r="AB66"/>
    </row>
    <row r="67" spans="1:239" s="191" customFormat="1" ht="15.6" hidden="1" customHeight="1" x14ac:dyDescent="0.3">
      <c r="A67" s="207"/>
      <c r="B67" s="204" t="s">
        <v>154</v>
      </c>
      <c r="C67" s="204" t="s">
        <v>155</v>
      </c>
      <c r="D67" s="204" t="s">
        <v>156</v>
      </c>
      <c r="E67" s="204" t="s">
        <v>157</v>
      </c>
      <c r="F67" s="204" t="s">
        <v>158</v>
      </c>
      <c r="G67" s="204" t="s">
        <v>159</v>
      </c>
      <c r="H67" s="204" t="s">
        <v>160</v>
      </c>
      <c r="I67" s="204" t="s">
        <v>161</v>
      </c>
      <c r="J67" s="204"/>
      <c r="K67" s="204" t="s">
        <v>162</v>
      </c>
      <c r="L67" s="204" t="s">
        <v>163</v>
      </c>
      <c r="M67" s="204" t="s">
        <v>164</v>
      </c>
      <c r="N67" s="122"/>
      <c r="O67" s="204" t="s">
        <v>165</v>
      </c>
      <c r="P67"/>
      <c r="Q67"/>
      <c r="R67"/>
      <c r="S67"/>
      <c r="T67"/>
      <c r="U67"/>
      <c r="V67"/>
      <c r="W67"/>
      <c r="X67"/>
      <c r="Y67"/>
      <c r="Z67"/>
      <c r="AA67"/>
      <c r="AB67"/>
    </row>
    <row r="68" spans="1:239" s="210" customFormat="1" ht="25.5" customHeight="1" x14ac:dyDescent="0.3">
      <c r="A68" s="208">
        <v>1</v>
      </c>
      <c r="B68" s="510" t="s">
        <v>278</v>
      </c>
      <c r="C68" s="510"/>
      <c r="D68" s="510"/>
      <c r="E68" s="510"/>
      <c r="F68" s="510"/>
      <c r="G68" s="510"/>
      <c r="H68" s="510"/>
      <c r="I68" s="510"/>
      <c r="J68" s="510"/>
      <c r="K68" s="510"/>
      <c r="L68" s="510"/>
      <c r="M68"/>
      <c r="N68" s="151"/>
    </row>
    <row r="69" spans="1:239" s="210" customFormat="1" ht="13.5" customHeight="1" x14ac:dyDescent="0.3">
      <c r="A69" s="208" t="s">
        <v>283</v>
      </c>
      <c r="B69" s="425"/>
      <c r="C69" s="425"/>
      <c r="D69" s="425"/>
      <c r="E69" s="425"/>
      <c r="F69" s="425"/>
      <c r="G69" s="425"/>
      <c r="H69" s="425"/>
      <c r="I69" s="425"/>
      <c r="J69" s="425"/>
      <c r="K69" s="425"/>
      <c r="L69" s="425"/>
      <c r="M69"/>
      <c r="N69" s="151"/>
    </row>
    <row r="70" spans="1:239" s="211" customFormat="1" ht="49.5" customHeight="1" x14ac:dyDescent="0.3">
      <c r="A70" s="495" t="s">
        <v>293</v>
      </c>
      <c r="B70" s="509"/>
      <c r="C70" s="509"/>
      <c r="D70" s="509"/>
      <c r="E70" s="509"/>
      <c r="F70" s="509"/>
      <c r="G70" s="509"/>
      <c r="H70" s="509"/>
      <c r="I70" s="509"/>
      <c r="J70" s="509"/>
      <c r="K70" s="509"/>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52"/>
      <c r="BR70" s="152"/>
      <c r="BS70" s="152"/>
      <c r="BT70" s="152"/>
      <c r="BU70" s="152"/>
      <c r="BV70" s="152"/>
      <c r="BW70" s="152"/>
      <c r="BX70" s="152"/>
      <c r="BY70" s="152"/>
      <c r="BZ70" s="152"/>
      <c r="CA70" s="152"/>
      <c r="CB70" s="152"/>
      <c r="CC70" s="152"/>
      <c r="CD70" s="152"/>
      <c r="CE70" s="152"/>
      <c r="CF70" s="152"/>
      <c r="CG70" s="152"/>
      <c r="CH70" s="152"/>
      <c r="CI70" s="152"/>
      <c r="CJ70" s="152"/>
      <c r="CK70" s="152"/>
      <c r="CL70" s="152"/>
      <c r="CM70" s="152"/>
      <c r="CN70" s="152"/>
      <c r="CO70" s="152"/>
      <c r="CP70" s="152"/>
      <c r="CQ70" s="152"/>
      <c r="CR70" s="152"/>
      <c r="CS70" s="152"/>
      <c r="CT70" s="152"/>
      <c r="CU70" s="152"/>
      <c r="CV70" s="152"/>
      <c r="CW70" s="152"/>
      <c r="CX70" s="152"/>
      <c r="CY70" s="152"/>
      <c r="CZ70" s="152"/>
      <c r="DA70" s="152"/>
      <c r="DB70" s="152"/>
      <c r="DC70" s="152"/>
      <c r="DD70" s="152"/>
      <c r="DE70" s="152"/>
      <c r="DF70" s="152"/>
      <c r="DG70" s="152"/>
      <c r="DH70" s="152"/>
      <c r="DI70" s="152"/>
      <c r="DJ70" s="152"/>
      <c r="DK70" s="152"/>
      <c r="DL70" s="152"/>
      <c r="DM70" s="152"/>
      <c r="DN70" s="152"/>
      <c r="DO70" s="152"/>
      <c r="DP70" s="152"/>
      <c r="DQ70" s="152"/>
      <c r="DR70" s="152"/>
      <c r="DS70" s="152"/>
      <c r="DT70" s="152"/>
      <c r="DU70" s="152"/>
      <c r="DV70" s="152"/>
      <c r="DW70" s="152"/>
      <c r="DX70" s="152"/>
      <c r="DY70" s="152"/>
      <c r="DZ70" s="152"/>
      <c r="EA70" s="152"/>
      <c r="EB70" s="152"/>
      <c r="EC70" s="152"/>
      <c r="ED70" s="152"/>
      <c r="EE70" s="152"/>
      <c r="EF70" s="152"/>
      <c r="EG70" s="152"/>
      <c r="EH70" s="152"/>
      <c r="EI70" s="152"/>
      <c r="EJ70" s="152"/>
      <c r="EK70" s="152"/>
      <c r="EL70" s="152"/>
      <c r="EM70" s="152"/>
      <c r="EN70" s="152"/>
      <c r="EO70" s="152"/>
      <c r="EP70" s="152"/>
      <c r="EQ70" s="152"/>
      <c r="ER70" s="152"/>
      <c r="ES70" s="152"/>
      <c r="ET70" s="152"/>
      <c r="EU70" s="152"/>
      <c r="EV70" s="152"/>
      <c r="EW70" s="152"/>
      <c r="EX70" s="152"/>
      <c r="EY70" s="152"/>
      <c r="EZ70" s="152"/>
      <c r="FA70" s="152"/>
      <c r="FB70" s="152"/>
      <c r="FC70" s="152"/>
      <c r="FD70" s="152"/>
      <c r="FE70" s="152"/>
      <c r="FF70" s="152"/>
      <c r="FG70" s="152"/>
      <c r="FH70" s="152"/>
      <c r="FI70" s="152"/>
      <c r="FJ70" s="152"/>
      <c r="FK70" s="152"/>
      <c r="FL70" s="152"/>
      <c r="FM70" s="152"/>
      <c r="FN70" s="152"/>
      <c r="FO70" s="152"/>
      <c r="FP70" s="152"/>
      <c r="FQ70" s="152"/>
      <c r="FR70" s="152"/>
      <c r="FS70" s="152"/>
      <c r="FT70" s="152"/>
      <c r="FU70" s="152"/>
      <c r="FV70" s="152"/>
      <c r="FW70" s="152"/>
      <c r="FX70" s="152"/>
      <c r="FY70" s="152"/>
      <c r="FZ70" s="152"/>
      <c r="GA70" s="152"/>
      <c r="GB70" s="152"/>
      <c r="GC70" s="152"/>
      <c r="GD70" s="152"/>
      <c r="GE70" s="152"/>
      <c r="GF70" s="152"/>
      <c r="GG70" s="152"/>
      <c r="GH70" s="152"/>
      <c r="GI70" s="152"/>
      <c r="GJ70" s="152"/>
      <c r="GK70" s="152"/>
      <c r="GL70" s="152"/>
      <c r="GM70" s="152"/>
      <c r="GN70" s="152"/>
      <c r="GO70" s="152"/>
      <c r="GP70" s="152"/>
      <c r="GQ70" s="152"/>
      <c r="GR70" s="152"/>
      <c r="GS70" s="152"/>
      <c r="GT70" s="152"/>
      <c r="GU70" s="152"/>
      <c r="GV70" s="152"/>
      <c r="GW70" s="152"/>
      <c r="GX70" s="152"/>
      <c r="GY70" s="152"/>
      <c r="GZ70" s="152"/>
      <c r="HA70" s="152"/>
      <c r="HB70" s="152"/>
      <c r="HC70" s="152"/>
      <c r="HD70" s="152"/>
      <c r="HE70" s="152"/>
      <c r="HF70" s="152"/>
      <c r="HG70" s="152"/>
      <c r="HH70" s="152"/>
      <c r="HI70" s="152"/>
      <c r="HJ70" s="152"/>
      <c r="HK70" s="152"/>
      <c r="HL70" s="152"/>
      <c r="HM70" s="152"/>
      <c r="HN70" s="152"/>
      <c r="HO70" s="152"/>
      <c r="HP70" s="152"/>
      <c r="HQ70" s="152"/>
      <c r="HR70" s="152"/>
      <c r="HS70" s="152"/>
      <c r="HT70" s="152"/>
      <c r="HU70" s="152"/>
      <c r="HV70" s="152"/>
      <c r="HW70" s="152"/>
      <c r="HX70" s="152"/>
      <c r="HY70" s="152"/>
      <c r="HZ70" s="152"/>
      <c r="IA70" s="152"/>
      <c r="IB70" s="152"/>
      <c r="IC70" s="152"/>
      <c r="ID70" s="152"/>
      <c r="IE70" s="152"/>
    </row>
    <row r="71" spans="1:239" s="211" customFormat="1" ht="8.25" customHeight="1" x14ac:dyDescent="0.2">
      <c r="B71" s="212"/>
      <c r="K71" s="151"/>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2"/>
      <c r="BR71" s="152"/>
      <c r="BS71" s="152"/>
      <c r="BT71" s="152"/>
      <c r="BU71" s="152"/>
      <c r="BV71" s="152"/>
      <c r="BW71" s="152"/>
      <c r="BX71" s="152"/>
      <c r="BY71" s="152"/>
      <c r="BZ71" s="152"/>
      <c r="CA71" s="152"/>
      <c r="CB71" s="152"/>
      <c r="CC71" s="152"/>
      <c r="CD71" s="152"/>
      <c r="CE71" s="152"/>
      <c r="CF71" s="152"/>
      <c r="CG71" s="152"/>
      <c r="CH71" s="152"/>
      <c r="CI71" s="152"/>
      <c r="CJ71" s="152"/>
      <c r="CK71" s="152"/>
      <c r="CL71" s="152"/>
      <c r="CM71" s="152"/>
      <c r="CN71" s="152"/>
      <c r="CO71" s="152"/>
      <c r="CP71" s="152"/>
      <c r="CQ71" s="152"/>
      <c r="CR71" s="152"/>
      <c r="CS71" s="152"/>
      <c r="CT71" s="152"/>
      <c r="CU71" s="152"/>
      <c r="CV71" s="152"/>
      <c r="CW71" s="152"/>
      <c r="CX71" s="152"/>
      <c r="CY71" s="152"/>
      <c r="CZ71" s="152"/>
      <c r="DA71" s="152"/>
      <c r="DB71" s="152"/>
      <c r="DC71" s="152"/>
      <c r="DD71" s="152"/>
      <c r="DE71" s="152"/>
      <c r="DF71" s="152"/>
      <c r="DG71" s="152"/>
      <c r="DH71" s="152"/>
      <c r="DI71" s="152"/>
      <c r="DJ71" s="152"/>
      <c r="DK71" s="152"/>
      <c r="DL71" s="152"/>
      <c r="DM71" s="152"/>
      <c r="DN71" s="152"/>
      <c r="DO71" s="152"/>
      <c r="DP71" s="152"/>
      <c r="DQ71" s="152"/>
      <c r="DR71" s="152"/>
      <c r="DS71" s="152"/>
      <c r="DT71" s="152"/>
      <c r="DU71" s="152"/>
      <c r="DV71" s="152"/>
      <c r="DW71" s="152"/>
      <c r="DX71" s="152"/>
      <c r="DY71" s="152"/>
      <c r="DZ71" s="152"/>
      <c r="EA71" s="152"/>
      <c r="EB71" s="152"/>
      <c r="EC71" s="152"/>
      <c r="ED71" s="152"/>
      <c r="EE71" s="152"/>
      <c r="EF71" s="152"/>
      <c r="EG71" s="152"/>
      <c r="EH71" s="152"/>
      <c r="EI71" s="152"/>
      <c r="EJ71" s="152"/>
      <c r="EK71" s="152"/>
      <c r="EL71" s="152"/>
      <c r="EM71" s="152"/>
      <c r="EN71" s="152"/>
      <c r="EO71" s="152"/>
      <c r="EP71" s="152"/>
      <c r="EQ71" s="152"/>
      <c r="ER71" s="152"/>
      <c r="ES71" s="152"/>
      <c r="ET71" s="152"/>
      <c r="EU71" s="152"/>
      <c r="EV71" s="152"/>
      <c r="EW71" s="152"/>
      <c r="EX71" s="152"/>
      <c r="EY71" s="152"/>
      <c r="EZ71" s="152"/>
      <c r="FA71" s="152"/>
      <c r="FB71" s="152"/>
      <c r="FC71" s="152"/>
      <c r="FD71" s="152"/>
      <c r="FE71" s="152"/>
      <c r="FF71" s="152"/>
      <c r="FG71" s="152"/>
      <c r="FH71" s="152"/>
      <c r="FI71" s="152"/>
      <c r="FJ71" s="152"/>
      <c r="FK71" s="152"/>
      <c r="FL71" s="152"/>
      <c r="FM71" s="152"/>
      <c r="FN71" s="152"/>
      <c r="FO71" s="152"/>
      <c r="FP71" s="152"/>
      <c r="FQ71" s="152"/>
      <c r="FR71" s="152"/>
      <c r="FS71" s="152"/>
      <c r="FT71" s="152"/>
      <c r="FU71" s="152"/>
      <c r="FV71" s="152"/>
      <c r="FW71" s="152"/>
      <c r="FX71" s="152"/>
      <c r="FY71" s="152"/>
      <c r="FZ71" s="152"/>
      <c r="GA71" s="152"/>
      <c r="GB71" s="152"/>
      <c r="GC71" s="152"/>
      <c r="GD71" s="152"/>
      <c r="GE71" s="152"/>
      <c r="GF71" s="152"/>
      <c r="GG71" s="152"/>
      <c r="GH71" s="152"/>
      <c r="GI71" s="152"/>
      <c r="GJ71" s="152"/>
      <c r="GK71" s="152"/>
      <c r="GL71" s="152"/>
      <c r="GM71" s="152"/>
      <c r="GN71" s="152"/>
      <c r="GO71" s="152"/>
      <c r="GP71" s="152"/>
      <c r="GQ71" s="152"/>
      <c r="GR71" s="152"/>
      <c r="GS71" s="152"/>
      <c r="GT71" s="152"/>
      <c r="GU71" s="152"/>
      <c r="GV71" s="152"/>
      <c r="GW71" s="152"/>
      <c r="GX71" s="152"/>
      <c r="GY71" s="152"/>
      <c r="GZ71" s="152"/>
      <c r="HA71" s="152"/>
      <c r="HB71" s="152"/>
      <c r="HC71" s="152"/>
      <c r="HD71" s="152"/>
      <c r="HE71" s="152"/>
      <c r="HF71" s="152"/>
      <c r="HG71" s="152"/>
      <c r="HH71" s="152"/>
      <c r="HI71" s="152"/>
      <c r="HJ71" s="152"/>
      <c r="HK71" s="152"/>
      <c r="HL71" s="152"/>
      <c r="HM71" s="152"/>
      <c r="HN71" s="152"/>
      <c r="HO71" s="152"/>
      <c r="HP71" s="152"/>
      <c r="HQ71" s="152"/>
      <c r="HR71" s="152"/>
      <c r="HS71" s="152"/>
      <c r="HT71" s="152"/>
      <c r="HU71" s="152"/>
      <c r="HV71" s="152"/>
      <c r="HW71" s="152"/>
      <c r="HX71" s="152"/>
      <c r="HY71" s="152"/>
      <c r="HZ71" s="152"/>
      <c r="IA71" s="152"/>
      <c r="IB71" s="152"/>
      <c r="IC71" s="152"/>
      <c r="ID71" s="152"/>
      <c r="IE71" s="152"/>
    </row>
    <row r="72" spans="1:239" s="211" customFormat="1" ht="50.4" customHeight="1" x14ac:dyDescent="0.3">
      <c r="A72" s="495" t="s">
        <v>328</v>
      </c>
      <c r="B72" s="509"/>
      <c r="C72" s="509"/>
      <c r="D72" s="509"/>
      <c r="E72" s="509"/>
      <c r="F72" s="509"/>
      <c r="G72" s="509"/>
      <c r="H72" s="509"/>
      <c r="I72" s="509"/>
      <c r="J72" s="509"/>
      <c r="K72" s="218"/>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52"/>
      <c r="BO72" s="152"/>
      <c r="BP72" s="152"/>
      <c r="BQ72" s="152"/>
      <c r="BR72" s="152"/>
      <c r="BS72" s="152"/>
      <c r="BT72" s="152"/>
      <c r="BU72" s="152"/>
      <c r="BV72" s="152"/>
      <c r="BW72" s="152"/>
      <c r="BX72" s="152"/>
      <c r="BY72" s="152"/>
      <c r="BZ72" s="152"/>
      <c r="CA72" s="152"/>
      <c r="CB72" s="152"/>
      <c r="CC72" s="152"/>
      <c r="CD72" s="152"/>
      <c r="CE72" s="152"/>
      <c r="CF72" s="152"/>
      <c r="CG72" s="152"/>
      <c r="CH72" s="152"/>
      <c r="CI72" s="152"/>
      <c r="CJ72" s="152"/>
      <c r="CK72" s="152"/>
      <c r="CL72" s="152"/>
      <c r="CM72" s="152"/>
      <c r="CN72" s="152"/>
      <c r="CO72" s="152"/>
      <c r="CP72" s="152"/>
      <c r="CQ72" s="152"/>
      <c r="CR72" s="152"/>
      <c r="CS72" s="152"/>
      <c r="CT72" s="152"/>
      <c r="CU72" s="152"/>
      <c r="CV72" s="152"/>
      <c r="CW72" s="152"/>
      <c r="CX72" s="152"/>
      <c r="CY72" s="152"/>
      <c r="CZ72" s="152"/>
      <c r="DA72" s="152"/>
      <c r="DB72" s="152"/>
      <c r="DC72" s="152"/>
      <c r="DD72" s="152"/>
      <c r="DE72" s="152"/>
      <c r="DF72" s="152"/>
      <c r="DG72" s="152"/>
      <c r="DH72" s="152"/>
      <c r="DI72" s="152"/>
      <c r="DJ72" s="152"/>
      <c r="DK72" s="152"/>
      <c r="DL72" s="152"/>
      <c r="DM72" s="152"/>
      <c r="DN72" s="152"/>
      <c r="DO72" s="152"/>
      <c r="DP72" s="152"/>
      <c r="DQ72" s="152"/>
      <c r="DR72" s="152"/>
      <c r="DS72" s="152"/>
      <c r="DT72" s="152"/>
      <c r="DU72" s="152"/>
      <c r="DV72" s="152"/>
      <c r="DW72" s="152"/>
      <c r="DX72" s="152"/>
      <c r="DY72" s="152"/>
      <c r="DZ72" s="152"/>
      <c r="EA72" s="152"/>
      <c r="EB72" s="152"/>
      <c r="EC72" s="152"/>
      <c r="ED72" s="152"/>
      <c r="EE72" s="152"/>
      <c r="EF72" s="152"/>
      <c r="EG72" s="152"/>
      <c r="EH72" s="152"/>
      <c r="EI72" s="152"/>
      <c r="EJ72" s="152"/>
      <c r="EK72" s="152"/>
      <c r="EL72" s="152"/>
      <c r="EM72" s="152"/>
      <c r="EN72" s="152"/>
      <c r="EO72" s="152"/>
      <c r="EP72" s="152"/>
      <c r="EQ72" s="152"/>
      <c r="ER72" s="152"/>
      <c r="ES72" s="152"/>
      <c r="ET72" s="152"/>
      <c r="EU72" s="152"/>
      <c r="EV72" s="152"/>
      <c r="EW72" s="152"/>
      <c r="EX72" s="152"/>
      <c r="EY72" s="152"/>
      <c r="EZ72" s="152"/>
      <c r="FA72" s="152"/>
      <c r="FB72" s="152"/>
      <c r="FC72" s="152"/>
      <c r="FD72" s="152"/>
      <c r="FE72" s="152"/>
      <c r="FF72" s="152"/>
      <c r="FG72" s="152"/>
      <c r="FH72" s="152"/>
      <c r="FI72" s="152"/>
      <c r="FJ72" s="152"/>
      <c r="FK72" s="152"/>
      <c r="FL72" s="152"/>
      <c r="FM72" s="152"/>
      <c r="FN72" s="152"/>
      <c r="FO72" s="152"/>
      <c r="FP72" s="152"/>
      <c r="FQ72" s="152"/>
      <c r="FR72" s="152"/>
      <c r="FS72" s="152"/>
      <c r="FT72" s="152"/>
      <c r="FU72" s="152"/>
      <c r="FV72" s="152"/>
      <c r="FW72" s="152"/>
      <c r="FX72" s="152"/>
      <c r="FY72" s="152"/>
      <c r="FZ72" s="152"/>
      <c r="GA72" s="152"/>
      <c r="GB72" s="152"/>
      <c r="GC72" s="152"/>
      <c r="GD72" s="152"/>
      <c r="GE72" s="152"/>
      <c r="GF72" s="152"/>
      <c r="GG72" s="152"/>
      <c r="GH72" s="152"/>
      <c r="GI72" s="152"/>
      <c r="GJ72" s="152"/>
      <c r="GK72" s="152"/>
      <c r="GL72" s="152"/>
      <c r="GM72" s="152"/>
      <c r="GN72" s="152"/>
      <c r="GO72" s="152"/>
      <c r="GP72" s="152"/>
      <c r="GQ72" s="152"/>
      <c r="GR72" s="152"/>
      <c r="GS72" s="152"/>
      <c r="GT72" s="152"/>
      <c r="GU72" s="152"/>
      <c r="GV72" s="152"/>
      <c r="GW72" s="152"/>
      <c r="GX72" s="152"/>
      <c r="GY72" s="152"/>
      <c r="GZ72" s="152"/>
      <c r="HA72" s="152"/>
      <c r="HB72" s="152"/>
      <c r="HC72" s="152"/>
      <c r="HD72" s="152"/>
      <c r="HE72" s="152"/>
      <c r="HF72" s="152"/>
      <c r="HG72" s="152"/>
      <c r="HH72" s="152"/>
      <c r="HI72" s="152"/>
      <c r="HJ72" s="152"/>
      <c r="HK72" s="152"/>
      <c r="HL72" s="152"/>
      <c r="HM72" s="152"/>
      <c r="HN72" s="152"/>
      <c r="HO72" s="152"/>
      <c r="HP72" s="152"/>
      <c r="HQ72" s="152"/>
      <c r="HR72" s="152"/>
      <c r="HS72" s="152"/>
      <c r="HT72" s="152"/>
      <c r="HU72" s="152"/>
      <c r="HV72" s="152"/>
      <c r="HW72" s="152"/>
      <c r="HX72" s="152"/>
      <c r="HY72" s="152"/>
      <c r="HZ72" s="152"/>
      <c r="IA72" s="152"/>
      <c r="IB72" s="152"/>
      <c r="IC72" s="152"/>
      <c r="ID72" s="152"/>
      <c r="IE72" s="152"/>
    </row>
  </sheetData>
  <mergeCells count="3">
    <mergeCell ref="B68:L68"/>
    <mergeCell ref="A70:K70"/>
    <mergeCell ref="A72:J7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L77"/>
  <sheetViews>
    <sheetView zoomScaleNormal="100" workbookViewId="0">
      <pane ySplit="3" topLeftCell="A4" activePane="bottomLeft" state="frozen"/>
      <selection pane="bottomLeft" sqref="A1:J1"/>
    </sheetView>
  </sheetViews>
  <sheetFormatPr defaultRowHeight="13.8" x14ac:dyDescent="0.3"/>
  <cols>
    <col min="1" max="1" width="1.88671875" style="148" customWidth="1"/>
    <col min="2" max="2" width="7" style="148" customWidth="1"/>
    <col min="3" max="3" width="10.88671875" style="149" customWidth="1"/>
    <col min="4" max="4" width="10" style="149" customWidth="1"/>
    <col min="5" max="5" width="8.33203125" style="149" customWidth="1"/>
    <col min="6" max="6" width="12.44140625" style="149" customWidth="1"/>
    <col min="7" max="7" width="11.5546875" style="149" customWidth="1"/>
    <col min="8" max="8" width="10.6640625" style="149" customWidth="1"/>
    <col min="9" max="9" width="10.109375" style="149" customWidth="1"/>
    <col min="10" max="10" width="2.109375" style="148" customWidth="1"/>
    <col min="11" max="19" width="9.109375" style="148"/>
    <col min="20" max="20" width="11.109375" style="148" customWidth="1"/>
    <col min="21" max="254" width="9.109375" style="148"/>
    <col min="255" max="255" width="1.88671875" style="148" customWidth="1"/>
    <col min="256" max="256" width="7" style="148" customWidth="1"/>
    <col min="257" max="257" width="10.88671875" style="148" customWidth="1"/>
    <col min="258" max="258" width="10" style="148" customWidth="1"/>
    <col min="259" max="259" width="8.33203125" style="148" customWidth="1"/>
    <col min="260" max="260" width="6.6640625" style="148" customWidth="1"/>
    <col min="261" max="261" width="11.5546875" style="148" customWidth="1"/>
    <col min="262" max="262" width="10.6640625" style="148" customWidth="1"/>
    <col min="263" max="263" width="10.109375" style="148" customWidth="1"/>
    <col min="264" max="264" width="2.109375" style="148" customWidth="1"/>
    <col min="265" max="265" width="8.44140625" style="148" customWidth="1"/>
    <col min="266" max="510" width="9.109375" style="148"/>
    <col min="511" max="511" width="1.88671875" style="148" customWidth="1"/>
    <col min="512" max="512" width="7" style="148" customWidth="1"/>
    <col min="513" max="513" width="10.88671875" style="148" customWidth="1"/>
    <col min="514" max="514" width="10" style="148" customWidth="1"/>
    <col min="515" max="515" width="8.33203125" style="148" customWidth="1"/>
    <col min="516" max="516" width="6.6640625" style="148" customWidth="1"/>
    <col min="517" max="517" width="11.5546875" style="148" customWidth="1"/>
    <col min="518" max="518" width="10.6640625" style="148" customWidth="1"/>
    <col min="519" max="519" width="10.109375" style="148" customWidth="1"/>
    <col min="520" max="520" width="2.109375" style="148" customWidth="1"/>
    <col min="521" max="521" width="8.44140625" style="148" customWidth="1"/>
    <col min="522" max="766" width="9.109375" style="148"/>
    <col min="767" max="767" width="1.88671875" style="148" customWidth="1"/>
    <col min="768" max="768" width="7" style="148" customWidth="1"/>
    <col min="769" max="769" width="10.88671875" style="148" customWidth="1"/>
    <col min="770" max="770" width="10" style="148" customWidth="1"/>
    <col min="771" max="771" width="8.33203125" style="148" customWidth="1"/>
    <col min="772" max="772" width="6.6640625" style="148" customWidth="1"/>
    <col min="773" max="773" width="11.5546875" style="148" customWidth="1"/>
    <col min="774" max="774" width="10.6640625" style="148" customWidth="1"/>
    <col min="775" max="775" width="10.109375" style="148" customWidth="1"/>
    <col min="776" max="776" width="2.109375" style="148" customWidth="1"/>
    <col min="777" max="777" width="8.44140625" style="148" customWidth="1"/>
    <col min="778" max="1022" width="9.109375" style="148"/>
    <col min="1023" max="1023" width="1.88671875" style="148" customWidth="1"/>
    <col min="1024" max="1024" width="7" style="148" customWidth="1"/>
    <col min="1025" max="1025" width="10.88671875" style="148" customWidth="1"/>
    <col min="1026" max="1026" width="10" style="148" customWidth="1"/>
    <col min="1027" max="1027" width="8.33203125" style="148" customWidth="1"/>
    <col min="1028" max="1028" width="6.6640625" style="148" customWidth="1"/>
    <col min="1029" max="1029" width="11.5546875" style="148" customWidth="1"/>
    <col min="1030" max="1030" width="10.6640625" style="148" customWidth="1"/>
    <col min="1031" max="1031" width="10.109375" style="148" customWidth="1"/>
    <col min="1032" max="1032" width="2.109375" style="148" customWidth="1"/>
    <col min="1033" max="1033" width="8.44140625" style="148" customWidth="1"/>
    <col min="1034" max="1278" width="9.109375" style="148"/>
    <col min="1279" max="1279" width="1.88671875" style="148" customWidth="1"/>
    <col min="1280" max="1280" width="7" style="148" customWidth="1"/>
    <col min="1281" max="1281" width="10.88671875" style="148" customWidth="1"/>
    <col min="1282" max="1282" width="10" style="148" customWidth="1"/>
    <col min="1283" max="1283" width="8.33203125" style="148" customWidth="1"/>
    <col min="1284" max="1284" width="6.6640625" style="148" customWidth="1"/>
    <col min="1285" max="1285" width="11.5546875" style="148" customWidth="1"/>
    <col min="1286" max="1286" width="10.6640625" style="148" customWidth="1"/>
    <col min="1287" max="1287" width="10.109375" style="148" customWidth="1"/>
    <col min="1288" max="1288" width="2.109375" style="148" customWidth="1"/>
    <col min="1289" max="1289" width="8.44140625" style="148" customWidth="1"/>
    <col min="1290" max="1534" width="9.109375" style="148"/>
    <col min="1535" max="1535" width="1.88671875" style="148" customWidth="1"/>
    <col min="1536" max="1536" width="7" style="148" customWidth="1"/>
    <col min="1537" max="1537" width="10.88671875" style="148" customWidth="1"/>
    <col min="1538" max="1538" width="10" style="148" customWidth="1"/>
    <col min="1539" max="1539" width="8.33203125" style="148" customWidth="1"/>
    <col min="1540" max="1540" width="6.6640625" style="148" customWidth="1"/>
    <col min="1541" max="1541" width="11.5546875" style="148" customWidth="1"/>
    <col min="1542" max="1542" width="10.6640625" style="148" customWidth="1"/>
    <col min="1543" max="1543" width="10.109375" style="148" customWidth="1"/>
    <col min="1544" max="1544" width="2.109375" style="148" customWidth="1"/>
    <col min="1545" max="1545" width="8.44140625" style="148" customWidth="1"/>
    <col min="1546" max="1790" width="9.109375" style="148"/>
    <col min="1791" max="1791" width="1.88671875" style="148" customWidth="1"/>
    <col min="1792" max="1792" width="7" style="148" customWidth="1"/>
    <col min="1793" max="1793" width="10.88671875" style="148" customWidth="1"/>
    <col min="1794" max="1794" width="10" style="148" customWidth="1"/>
    <col min="1795" max="1795" width="8.33203125" style="148" customWidth="1"/>
    <col min="1796" max="1796" width="6.6640625" style="148" customWidth="1"/>
    <col min="1797" max="1797" width="11.5546875" style="148" customWidth="1"/>
    <col min="1798" max="1798" width="10.6640625" style="148" customWidth="1"/>
    <col min="1799" max="1799" width="10.109375" style="148" customWidth="1"/>
    <col min="1800" max="1800" width="2.109375" style="148" customWidth="1"/>
    <col min="1801" max="1801" width="8.44140625" style="148" customWidth="1"/>
    <col min="1802" max="2046" width="9.109375" style="148"/>
    <col min="2047" max="2047" width="1.88671875" style="148" customWidth="1"/>
    <col min="2048" max="2048" width="7" style="148" customWidth="1"/>
    <col min="2049" max="2049" width="10.88671875" style="148" customWidth="1"/>
    <col min="2050" max="2050" width="10" style="148" customWidth="1"/>
    <col min="2051" max="2051" width="8.33203125" style="148" customWidth="1"/>
    <col min="2052" max="2052" width="6.6640625" style="148" customWidth="1"/>
    <col min="2053" max="2053" width="11.5546875" style="148" customWidth="1"/>
    <col min="2054" max="2054" width="10.6640625" style="148" customWidth="1"/>
    <col min="2055" max="2055" width="10.109375" style="148" customWidth="1"/>
    <col min="2056" max="2056" width="2.109375" style="148" customWidth="1"/>
    <col min="2057" max="2057" width="8.44140625" style="148" customWidth="1"/>
    <col min="2058" max="2302" width="9.109375" style="148"/>
    <col min="2303" max="2303" width="1.88671875" style="148" customWidth="1"/>
    <col min="2304" max="2304" width="7" style="148" customWidth="1"/>
    <col min="2305" max="2305" width="10.88671875" style="148" customWidth="1"/>
    <col min="2306" max="2306" width="10" style="148" customWidth="1"/>
    <col min="2307" max="2307" width="8.33203125" style="148" customWidth="1"/>
    <col min="2308" max="2308" width="6.6640625" style="148" customWidth="1"/>
    <col min="2309" max="2309" width="11.5546875" style="148" customWidth="1"/>
    <col min="2310" max="2310" width="10.6640625" style="148" customWidth="1"/>
    <col min="2311" max="2311" width="10.109375" style="148" customWidth="1"/>
    <col min="2312" max="2312" width="2.109375" style="148" customWidth="1"/>
    <col min="2313" max="2313" width="8.44140625" style="148" customWidth="1"/>
    <col min="2314" max="2558" width="9.109375" style="148"/>
    <col min="2559" max="2559" width="1.88671875" style="148" customWidth="1"/>
    <col min="2560" max="2560" width="7" style="148" customWidth="1"/>
    <col min="2561" max="2561" width="10.88671875" style="148" customWidth="1"/>
    <col min="2562" max="2562" width="10" style="148" customWidth="1"/>
    <col min="2563" max="2563" width="8.33203125" style="148" customWidth="1"/>
    <col min="2564" max="2564" width="6.6640625" style="148" customWidth="1"/>
    <col min="2565" max="2565" width="11.5546875" style="148" customWidth="1"/>
    <col min="2566" max="2566" width="10.6640625" style="148" customWidth="1"/>
    <col min="2567" max="2567" width="10.109375" style="148" customWidth="1"/>
    <col min="2568" max="2568" width="2.109375" style="148" customWidth="1"/>
    <col min="2569" max="2569" width="8.44140625" style="148" customWidth="1"/>
    <col min="2570" max="2814" width="9.109375" style="148"/>
    <col min="2815" max="2815" width="1.88671875" style="148" customWidth="1"/>
    <col min="2816" max="2816" width="7" style="148" customWidth="1"/>
    <col min="2817" max="2817" width="10.88671875" style="148" customWidth="1"/>
    <col min="2818" max="2818" width="10" style="148" customWidth="1"/>
    <col min="2819" max="2819" width="8.33203125" style="148" customWidth="1"/>
    <col min="2820" max="2820" width="6.6640625" style="148" customWidth="1"/>
    <col min="2821" max="2821" width="11.5546875" style="148" customWidth="1"/>
    <col min="2822" max="2822" width="10.6640625" style="148" customWidth="1"/>
    <col min="2823" max="2823" width="10.109375" style="148" customWidth="1"/>
    <col min="2824" max="2824" width="2.109375" style="148" customWidth="1"/>
    <col min="2825" max="2825" width="8.44140625" style="148" customWidth="1"/>
    <col min="2826" max="3070" width="9.109375" style="148"/>
    <col min="3071" max="3071" width="1.88671875" style="148" customWidth="1"/>
    <col min="3072" max="3072" width="7" style="148" customWidth="1"/>
    <col min="3073" max="3073" width="10.88671875" style="148" customWidth="1"/>
    <col min="3074" max="3074" width="10" style="148" customWidth="1"/>
    <col min="3075" max="3075" width="8.33203125" style="148" customWidth="1"/>
    <col min="3076" max="3076" width="6.6640625" style="148" customWidth="1"/>
    <col min="3077" max="3077" width="11.5546875" style="148" customWidth="1"/>
    <col min="3078" max="3078" width="10.6640625" style="148" customWidth="1"/>
    <col min="3079" max="3079" width="10.109375" style="148" customWidth="1"/>
    <col min="3080" max="3080" width="2.109375" style="148" customWidth="1"/>
    <col min="3081" max="3081" width="8.44140625" style="148" customWidth="1"/>
    <col min="3082" max="3326" width="9.109375" style="148"/>
    <col min="3327" max="3327" width="1.88671875" style="148" customWidth="1"/>
    <col min="3328" max="3328" width="7" style="148" customWidth="1"/>
    <col min="3329" max="3329" width="10.88671875" style="148" customWidth="1"/>
    <col min="3330" max="3330" width="10" style="148" customWidth="1"/>
    <col min="3331" max="3331" width="8.33203125" style="148" customWidth="1"/>
    <col min="3332" max="3332" width="6.6640625" style="148" customWidth="1"/>
    <col min="3333" max="3333" width="11.5546875" style="148" customWidth="1"/>
    <col min="3334" max="3334" width="10.6640625" style="148" customWidth="1"/>
    <col min="3335" max="3335" width="10.109375" style="148" customWidth="1"/>
    <col min="3336" max="3336" width="2.109375" style="148" customWidth="1"/>
    <col min="3337" max="3337" width="8.44140625" style="148" customWidth="1"/>
    <col min="3338" max="3582" width="9.109375" style="148"/>
    <col min="3583" max="3583" width="1.88671875" style="148" customWidth="1"/>
    <col min="3584" max="3584" width="7" style="148" customWidth="1"/>
    <col min="3585" max="3585" width="10.88671875" style="148" customWidth="1"/>
    <col min="3586" max="3586" width="10" style="148" customWidth="1"/>
    <col min="3587" max="3587" width="8.33203125" style="148" customWidth="1"/>
    <col min="3588" max="3588" width="6.6640625" style="148" customWidth="1"/>
    <col min="3589" max="3589" width="11.5546875" style="148" customWidth="1"/>
    <col min="3590" max="3590" width="10.6640625" style="148" customWidth="1"/>
    <col min="3591" max="3591" width="10.109375" style="148" customWidth="1"/>
    <col min="3592" max="3592" width="2.109375" style="148" customWidth="1"/>
    <col min="3593" max="3593" width="8.44140625" style="148" customWidth="1"/>
    <col min="3594" max="3838" width="9.109375" style="148"/>
    <col min="3839" max="3839" width="1.88671875" style="148" customWidth="1"/>
    <col min="3840" max="3840" width="7" style="148" customWidth="1"/>
    <col min="3841" max="3841" width="10.88671875" style="148" customWidth="1"/>
    <col min="3842" max="3842" width="10" style="148" customWidth="1"/>
    <col min="3843" max="3843" width="8.33203125" style="148" customWidth="1"/>
    <col min="3844" max="3844" width="6.6640625" style="148" customWidth="1"/>
    <col min="3845" max="3845" width="11.5546875" style="148" customWidth="1"/>
    <col min="3846" max="3846" width="10.6640625" style="148" customWidth="1"/>
    <col min="3847" max="3847" width="10.109375" style="148" customWidth="1"/>
    <col min="3848" max="3848" width="2.109375" style="148" customWidth="1"/>
    <col min="3849" max="3849" width="8.44140625" style="148" customWidth="1"/>
    <col min="3850" max="4094" width="9.109375" style="148"/>
    <col min="4095" max="4095" width="1.88671875" style="148" customWidth="1"/>
    <col min="4096" max="4096" width="7" style="148" customWidth="1"/>
    <col min="4097" max="4097" width="10.88671875" style="148" customWidth="1"/>
    <col min="4098" max="4098" width="10" style="148" customWidth="1"/>
    <col min="4099" max="4099" width="8.33203125" style="148" customWidth="1"/>
    <col min="4100" max="4100" width="6.6640625" style="148" customWidth="1"/>
    <col min="4101" max="4101" width="11.5546875" style="148" customWidth="1"/>
    <col min="4102" max="4102" width="10.6640625" style="148" customWidth="1"/>
    <col min="4103" max="4103" width="10.109375" style="148" customWidth="1"/>
    <col min="4104" max="4104" width="2.109375" style="148" customWidth="1"/>
    <col min="4105" max="4105" width="8.44140625" style="148" customWidth="1"/>
    <col min="4106" max="4350" width="9.109375" style="148"/>
    <col min="4351" max="4351" width="1.88671875" style="148" customWidth="1"/>
    <col min="4352" max="4352" width="7" style="148" customWidth="1"/>
    <col min="4353" max="4353" width="10.88671875" style="148" customWidth="1"/>
    <col min="4354" max="4354" width="10" style="148" customWidth="1"/>
    <col min="4355" max="4355" width="8.33203125" style="148" customWidth="1"/>
    <col min="4356" max="4356" width="6.6640625" style="148" customWidth="1"/>
    <col min="4357" max="4357" width="11.5546875" style="148" customWidth="1"/>
    <col min="4358" max="4358" width="10.6640625" style="148" customWidth="1"/>
    <col min="4359" max="4359" width="10.109375" style="148" customWidth="1"/>
    <col min="4360" max="4360" width="2.109375" style="148" customWidth="1"/>
    <col min="4361" max="4361" width="8.44140625" style="148" customWidth="1"/>
    <col min="4362" max="4606" width="9.109375" style="148"/>
    <col min="4607" max="4607" width="1.88671875" style="148" customWidth="1"/>
    <col min="4608" max="4608" width="7" style="148" customWidth="1"/>
    <col min="4609" max="4609" width="10.88671875" style="148" customWidth="1"/>
    <col min="4610" max="4610" width="10" style="148" customWidth="1"/>
    <col min="4611" max="4611" width="8.33203125" style="148" customWidth="1"/>
    <col min="4612" max="4612" width="6.6640625" style="148" customWidth="1"/>
    <col min="4613" max="4613" width="11.5546875" style="148" customWidth="1"/>
    <col min="4614" max="4614" width="10.6640625" style="148" customWidth="1"/>
    <col min="4615" max="4615" width="10.109375" style="148" customWidth="1"/>
    <col min="4616" max="4616" width="2.109375" style="148" customWidth="1"/>
    <col min="4617" max="4617" width="8.44140625" style="148" customWidth="1"/>
    <col min="4618" max="4862" width="9.109375" style="148"/>
    <col min="4863" max="4863" width="1.88671875" style="148" customWidth="1"/>
    <col min="4864" max="4864" width="7" style="148" customWidth="1"/>
    <col min="4865" max="4865" width="10.88671875" style="148" customWidth="1"/>
    <col min="4866" max="4866" width="10" style="148" customWidth="1"/>
    <col min="4867" max="4867" width="8.33203125" style="148" customWidth="1"/>
    <col min="4868" max="4868" width="6.6640625" style="148" customWidth="1"/>
    <col min="4869" max="4869" width="11.5546875" style="148" customWidth="1"/>
    <col min="4870" max="4870" width="10.6640625" style="148" customWidth="1"/>
    <col min="4871" max="4871" width="10.109375" style="148" customWidth="1"/>
    <col min="4872" max="4872" width="2.109375" style="148" customWidth="1"/>
    <col min="4873" max="4873" width="8.44140625" style="148" customWidth="1"/>
    <col min="4874" max="5118" width="9.109375" style="148"/>
    <col min="5119" max="5119" width="1.88671875" style="148" customWidth="1"/>
    <col min="5120" max="5120" width="7" style="148" customWidth="1"/>
    <col min="5121" max="5121" width="10.88671875" style="148" customWidth="1"/>
    <col min="5122" max="5122" width="10" style="148" customWidth="1"/>
    <col min="5123" max="5123" width="8.33203125" style="148" customWidth="1"/>
    <col min="5124" max="5124" width="6.6640625" style="148" customWidth="1"/>
    <col min="5125" max="5125" width="11.5546875" style="148" customWidth="1"/>
    <col min="5126" max="5126" width="10.6640625" style="148" customWidth="1"/>
    <col min="5127" max="5127" width="10.109375" style="148" customWidth="1"/>
    <col min="5128" max="5128" width="2.109375" style="148" customWidth="1"/>
    <col min="5129" max="5129" width="8.44140625" style="148" customWidth="1"/>
    <col min="5130" max="5374" width="9.109375" style="148"/>
    <col min="5375" max="5375" width="1.88671875" style="148" customWidth="1"/>
    <col min="5376" max="5376" width="7" style="148" customWidth="1"/>
    <col min="5377" max="5377" width="10.88671875" style="148" customWidth="1"/>
    <col min="5378" max="5378" width="10" style="148" customWidth="1"/>
    <col min="5379" max="5379" width="8.33203125" style="148" customWidth="1"/>
    <col min="5380" max="5380" width="6.6640625" style="148" customWidth="1"/>
    <col min="5381" max="5381" width="11.5546875" style="148" customWidth="1"/>
    <col min="5382" max="5382" width="10.6640625" style="148" customWidth="1"/>
    <col min="5383" max="5383" width="10.109375" style="148" customWidth="1"/>
    <col min="5384" max="5384" width="2.109375" style="148" customWidth="1"/>
    <col min="5385" max="5385" width="8.44140625" style="148" customWidth="1"/>
    <col min="5386" max="5630" width="9.109375" style="148"/>
    <col min="5631" max="5631" width="1.88671875" style="148" customWidth="1"/>
    <col min="5632" max="5632" width="7" style="148" customWidth="1"/>
    <col min="5633" max="5633" width="10.88671875" style="148" customWidth="1"/>
    <col min="5634" max="5634" width="10" style="148" customWidth="1"/>
    <col min="5635" max="5635" width="8.33203125" style="148" customWidth="1"/>
    <col min="5636" max="5636" width="6.6640625" style="148" customWidth="1"/>
    <col min="5637" max="5637" width="11.5546875" style="148" customWidth="1"/>
    <col min="5638" max="5638" width="10.6640625" style="148" customWidth="1"/>
    <col min="5639" max="5639" width="10.109375" style="148" customWidth="1"/>
    <col min="5640" max="5640" width="2.109375" style="148" customWidth="1"/>
    <col min="5641" max="5641" width="8.44140625" style="148" customWidth="1"/>
    <col min="5642" max="5886" width="9.109375" style="148"/>
    <col min="5887" max="5887" width="1.88671875" style="148" customWidth="1"/>
    <col min="5888" max="5888" width="7" style="148" customWidth="1"/>
    <col min="5889" max="5889" width="10.88671875" style="148" customWidth="1"/>
    <col min="5890" max="5890" width="10" style="148" customWidth="1"/>
    <col min="5891" max="5891" width="8.33203125" style="148" customWidth="1"/>
    <col min="5892" max="5892" width="6.6640625" style="148" customWidth="1"/>
    <col min="5893" max="5893" width="11.5546875" style="148" customWidth="1"/>
    <col min="5894" max="5894" width="10.6640625" style="148" customWidth="1"/>
    <col min="5895" max="5895" width="10.109375" style="148" customWidth="1"/>
    <col min="5896" max="5896" width="2.109375" style="148" customWidth="1"/>
    <col min="5897" max="5897" width="8.44140625" style="148" customWidth="1"/>
    <col min="5898" max="6142" width="9.109375" style="148"/>
    <col min="6143" max="6143" width="1.88671875" style="148" customWidth="1"/>
    <col min="6144" max="6144" width="7" style="148" customWidth="1"/>
    <col min="6145" max="6145" width="10.88671875" style="148" customWidth="1"/>
    <col min="6146" max="6146" width="10" style="148" customWidth="1"/>
    <col min="6147" max="6147" width="8.33203125" style="148" customWidth="1"/>
    <col min="6148" max="6148" width="6.6640625" style="148" customWidth="1"/>
    <col min="6149" max="6149" width="11.5546875" style="148" customWidth="1"/>
    <col min="6150" max="6150" width="10.6640625" style="148" customWidth="1"/>
    <col min="6151" max="6151" width="10.109375" style="148" customWidth="1"/>
    <col min="6152" max="6152" width="2.109375" style="148" customWidth="1"/>
    <col min="6153" max="6153" width="8.44140625" style="148" customWidth="1"/>
    <col min="6154" max="6398" width="9.109375" style="148"/>
    <col min="6399" max="6399" width="1.88671875" style="148" customWidth="1"/>
    <col min="6400" max="6400" width="7" style="148" customWidth="1"/>
    <col min="6401" max="6401" width="10.88671875" style="148" customWidth="1"/>
    <col min="6402" max="6402" width="10" style="148" customWidth="1"/>
    <col min="6403" max="6403" width="8.33203125" style="148" customWidth="1"/>
    <col min="6404" max="6404" width="6.6640625" style="148" customWidth="1"/>
    <col min="6405" max="6405" width="11.5546875" style="148" customWidth="1"/>
    <col min="6406" max="6406" width="10.6640625" style="148" customWidth="1"/>
    <col min="6407" max="6407" width="10.109375" style="148" customWidth="1"/>
    <col min="6408" max="6408" width="2.109375" style="148" customWidth="1"/>
    <col min="6409" max="6409" width="8.44140625" style="148" customWidth="1"/>
    <col min="6410" max="6654" width="9.109375" style="148"/>
    <col min="6655" max="6655" width="1.88671875" style="148" customWidth="1"/>
    <col min="6656" max="6656" width="7" style="148" customWidth="1"/>
    <col min="6657" max="6657" width="10.88671875" style="148" customWidth="1"/>
    <col min="6658" max="6658" width="10" style="148" customWidth="1"/>
    <col min="6659" max="6659" width="8.33203125" style="148" customWidth="1"/>
    <col min="6660" max="6660" width="6.6640625" style="148" customWidth="1"/>
    <col min="6661" max="6661" width="11.5546875" style="148" customWidth="1"/>
    <col min="6662" max="6662" width="10.6640625" style="148" customWidth="1"/>
    <col min="6663" max="6663" width="10.109375" style="148" customWidth="1"/>
    <col min="6664" max="6664" width="2.109375" style="148" customWidth="1"/>
    <col min="6665" max="6665" width="8.44140625" style="148" customWidth="1"/>
    <col min="6666" max="6910" width="9.109375" style="148"/>
    <col min="6911" max="6911" width="1.88671875" style="148" customWidth="1"/>
    <col min="6912" max="6912" width="7" style="148" customWidth="1"/>
    <col min="6913" max="6913" width="10.88671875" style="148" customWidth="1"/>
    <col min="6914" max="6914" width="10" style="148" customWidth="1"/>
    <col min="6915" max="6915" width="8.33203125" style="148" customWidth="1"/>
    <col min="6916" max="6916" width="6.6640625" style="148" customWidth="1"/>
    <col min="6917" max="6917" width="11.5546875" style="148" customWidth="1"/>
    <col min="6918" max="6918" width="10.6640625" style="148" customWidth="1"/>
    <col min="6919" max="6919" width="10.109375" style="148" customWidth="1"/>
    <col min="6920" max="6920" width="2.109375" style="148" customWidth="1"/>
    <col min="6921" max="6921" width="8.44140625" style="148" customWidth="1"/>
    <col min="6922" max="7166" width="9.109375" style="148"/>
    <col min="7167" max="7167" width="1.88671875" style="148" customWidth="1"/>
    <col min="7168" max="7168" width="7" style="148" customWidth="1"/>
    <col min="7169" max="7169" width="10.88671875" style="148" customWidth="1"/>
    <col min="7170" max="7170" width="10" style="148" customWidth="1"/>
    <col min="7171" max="7171" width="8.33203125" style="148" customWidth="1"/>
    <col min="7172" max="7172" width="6.6640625" style="148" customWidth="1"/>
    <col min="7173" max="7173" width="11.5546875" style="148" customWidth="1"/>
    <col min="7174" max="7174" width="10.6640625" style="148" customWidth="1"/>
    <col min="7175" max="7175" width="10.109375" style="148" customWidth="1"/>
    <col min="7176" max="7176" width="2.109375" style="148" customWidth="1"/>
    <col min="7177" max="7177" width="8.44140625" style="148" customWidth="1"/>
    <col min="7178" max="7422" width="9.109375" style="148"/>
    <col min="7423" max="7423" width="1.88671875" style="148" customWidth="1"/>
    <col min="7424" max="7424" width="7" style="148" customWidth="1"/>
    <col min="7425" max="7425" width="10.88671875" style="148" customWidth="1"/>
    <col min="7426" max="7426" width="10" style="148" customWidth="1"/>
    <col min="7427" max="7427" width="8.33203125" style="148" customWidth="1"/>
    <col min="7428" max="7428" width="6.6640625" style="148" customWidth="1"/>
    <col min="7429" max="7429" width="11.5546875" style="148" customWidth="1"/>
    <col min="7430" max="7430" width="10.6640625" style="148" customWidth="1"/>
    <col min="7431" max="7431" width="10.109375" style="148" customWidth="1"/>
    <col min="7432" max="7432" width="2.109375" style="148" customWidth="1"/>
    <col min="7433" max="7433" width="8.44140625" style="148" customWidth="1"/>
    <col min="7434" max="7678" width="9.109375" style="148"/>
    <col min="7679" max="7679" width="1.88671875" style="148" customWidth="1"/>
    <col min="7680" max="7680" width="7" style="148" customWidth="1"/>
    <col min="7681" max="7681" width="10.88671875" style="148" customWidth="1"/>
    <col min="7682" max="7682" width="10" style="148" customWidth="1"/>
    <col min="7683" max="7683" width="8.33203125" style="148" customWidth="1"/>
    <col min="7684" max="7684" width="6.6640625" style="148" customWidth="1"/>
    <col min="7685" max="7685" width="11.5546875" style="148" customWidth="1"/>
    <col min="7686" max="7686" width="10.6640625" style="148" customWidth="1"/>
    <col min="7687" max="7687" width="10.109375" style="148" customWidth="1"/>
    <col min="7688" max="7688" width="2.109375" style="148" customWidth="1"/>
    <col min="7689" max="7689" width="8.44140625" style="148" customWidth="1"/>
    <col min="7690" max="7934" width="9.109375" style="148"/>
    <col min="7935" max="7935" width="1.88671875" style="148" customWidth="1"/>
    <col min="7936" max="7936" width="7" style="148" customWidth="1"/>
    <col min="7937" max="7937" width="10.88671875" style="148" customWidth="1"/>
    <col min="7938" max="7938" width="10" style="148" customWidth="1"/>
    <col min="7939" max="7939" width="8.33203125" style="148" customWidth="1"/>
    <col min="7940" max="7940" width="6.6640625" style="148" customWidth="1"/>
    <col min="7941" max="7941" width="11.5546875" style="148" customWidth="1"/>
    <col min="7942" max="7942" width="10.6640625" style="148" customWidth="1"/>
    <col min="7943" max="7943" width="10.109375" style="148" customWidth="1"/>
    <col min="7944" max="7944" width="2.109375" style="148" customWidth="1"/>
    <col min="7945" max="7945" width="8.44140625" style="148" customWidth="1"/>
    <col min="7946" max="8190" width="9.109375" style="148"/>
    <col min="8191" max="8191" width="1.88671875" style="148" customWidth="1"/>
    <col min="8192" max="8192" width="7" style="148" customWidth="1"/>
    <col min="8193" max="8193" width="10.88671875" style="148" customWidth="1"/>
    <col min="8194" max="8194" width="10" style="148" customWidth="1"/>
    <col min="8195" max="8195" width="8.33203125" style="148" customWidth="1"/>
    <col min="8196" max="8196" width="6.6640625" style="148" customWidth="1"/>
    <col min="8197" max="8197" width="11.5546875" style="148" customWidth="1"/>
    <col min="8198" max="8198" width="10.6640625" style="148" customWidth="1"/>
    <col min="8199" max="8199" width="10.109375" style="148" customWidth="1"/>
    <col min="8200" max="8200" width="2.109375" style="148" customWidth="1"/>
    <col min="8201" max="8201" width="8.44140625" style="148" customWidth="1"/>
    <col min="8202" max="8446" width="9.109375" style="148"/>
    <col min="8447" max="8447" width="1.88671875" style="148" customWidth="1"/>
    <col min="8448" max="8448" width="7" style="148" customWidth="1"/>
    <col min="8449" max="8449" width="10.88671875" style="148" customWidth="1"/>
    <col min="8450" max="8450" width="10" style="148" customWidth="1"/>
    <col min="8451" max="8451" width="8.33203125" style="148" customWidth="1"/>
    <col min="8452" max="8452" width="6.6640625" style="148" customWidth="1"/>
    <col min="8453" max="8453" width="11.5546875" style="148" customWidth="1"/>
    <col min="8454" max="8454" width="10.6640625" style="148" customWidth="1"/>
    <col min="8455" max="8455" width="10.109375" style="148" customWidth="1"/>
    <col min="8456" max="8456" width="2.109375" style="148" customWidth="1"/>
    <col min="8457" max="8457" width="8.44140625" style="148" customWidth="1"/>
    <col min="8458" max="8702" width="9.109375" style="148"/>
    <col min="8703" max="8703" width="1.88671875" style="148" customWidth="1"/>
    <col min="8704" max="8704" width="7" style="148" customWidth="1"/>
    <col min="8705" max="8705" width="10.88671875" style="148" customWidth="1"/>
    <col min="8706" max="8706" width="10" style="148" customWidth="1"/>
    <col min="8707" max="8707" width="8.33203125" style="148" customWidth="1"/>
    <col min="8708" max="8708" width="6.6640625" style="148" customWidth="1"/>
    <col min="8709" max="8709" width="11.5546875" style="148" customWidth="1"/>
    <col min="8710" max="8710" width="10.6640625" style="148" customWidth="1"/>
    <col min="8711" max="8711" width="10.109375" style="148" customWidth="1"/>
    <col min="8712" max="8712" width="2.109375" style="148" customWidth="1"/>
    <col min="8713" max="8713" width="8.44140625" style="148" customWidth="1"/>
    <col min="8714" max="8958" width="9.109375" style="148"/>
    <col min="8959" max="8959" width="1.88671875" style="148" customWidth="1"/>
    <col min="8960" max="8960" width="7" style="148" customWidth="1"/>
    <col min="8961" max="8961" width="10.88671875" style="148" customWidth="1"/>
    <col min="8962" max="8962" width="10" style="148" customWidth="1"/>
    <col min="8963" max="8963" width="8.33203125" style="148" customWidth="1"/>
    <col min="8964" max="8964" width="6.6640625" style="148" customWidth="1"/>
    <col min="8965" max="8965" width="11.5546875" style="148" customWidth="1"/>
    <col min="8966" max="8966" width="10.6640625" style="148" customWidth="1"/>
    <col min="8967" max="8967" width="10.109375" style="148" customWidth="1"/>
    <col min="8968" max="8968" width="2.109375" style="148" customWidth="1"/>
    <col min="8969" max="8969" width="8.44140625" style="148" customWidth="1"/>
    <col min="8970" max="9214" width="9.109375" style="148"/>
    <col min="9215" max="9215" width="1.88671875" style="148" customWidth="1"/>
    <col min="9216" max="9216" width="7" style="148" customWidth="1"/>
    <col min="9217" max="9217" width="10.88671875" style="148" customWidth="1"/>
    <col min="9218" max="9218" width="10" style="148" customWidth="1"/>
    <col min="9219" max="9219" width="8.33203125" style="148" customWidth="1"/>
    <col min="9220" max="9220" width="6.6640625" style="148" customWidth="1"/>
    <col min="9221" max="9221" width="11.5546875" style="148" customWidth="1"/>
    <col min="9222" max="9222" width="10.6640625" style="148" customWidth="1"/>
    <col min="9223" max="9223" width="10.109375" style="148" customWidth="1"/>
    <col min="9224" max="9224" width="2.109375" style="148" customWidth="1"/>
    <col min="9225" max="9225" width="8.44140625" style="148" customWidth="1"/>
    <col min="9226" max="9470" width="9.109375" style="148"/>
    <col min="9471" max="9471" width="1.88671875" style="148" customWidth="1"/>
    <col min="9472" max="9472" width="7" style="148" customWidth="1"/>
    <col min="9473" max="9473" width="10.88671875" style="148" customWidth="1"/>
    <col min="9474" max="9474" width="10" style="148" customWidth="1"/>
    <col min="9475" max="9475" width="8.33203125" style="148" customWidth="1"/>
    <col min="9476" max="9476" width="6.6640625" style="148" customWidth="1"/>
    <col min="9477" max="9477" width="11.5546875" style="148" customWidth="1"/>
    <col min="9478" max="9478" width="10.6640625" style="148" customWidth="1"/>
    <col min="9479" max="9479" width="10.109375" style="148" customWidth="1"/>
    <col min="9480" max="9480" width="2.109375" style="148" customWidth="1"/>
    <col min="9481" max="9481" width="8.44140625" style="148" customWidth="1"/>
    <col min="9482" max="9726" width="9.109375" style="148"/>
    <col min="9727" max="9727" width="1.88671875" style="148" customWidth="1"/>
    <col min="9728" max="9728" width="7" style="148" customWidth="1"/>
    <col min="9729" max="9729" width="10.88671875" style="148" customWidth="1"/>
    <col min="9730" max="9730" width="10" style="148" customWidth="1"/>
    <col min="9731" max="9731" width="8.33203125" style="148" customWidth="1"/>
    <col min="9732" max="9732" width="6.6640625" style="148" customWidth="1"/>
    <col min="9733" max="9733" width="11.5546875" style="148" customWidth="1"/>
    <col min="9734" max="9734" width="10.6640625" style="148" customWidth="1"/>
    <col min="9735" max="9735" width="10.109375" style="148" customWidth="1"/>
    <col min="9736" max="9736" width="2.109375" style="148" customWidth="1"/>
    <col min="9737" max="9737" width="8.44140625" style="148" customWidth="1"/>
    <col min="9738" max="9982" width="9.109375" style="148"/>
    <col min="9983" max="9983" width="1.88671875" style="148" customWidth="1"/>
    <col min="9984" max="9984" width="7" style="148" customWidth="1"/>
    <col min="9985" max="9985" width="10.88671875" style="148" customWidth="1"/>
    <col min="9986" max="9986" width="10" style="148" customWidth="1"/>
    <col min="9987" max="9987" width="8.33203125" style="148" customWidth="1"/>
    <col min="9988" max="9988" width="6.6640625" style="148" customWidth="1"/>
    <col min="9989" max="9989" width="11.5546875" style="148" customWidth="1"/>
    <col min="9990" max="9990" width="10.6640625" style="148" customWidth="1"/>
    <col min="9991" max="9991" width="10.109375" style="148" customWidth="1"/>
    <col min="9992" max="9992" width="2.109375" style="148" customWidth="1"/>
    <col min="9993" max="9993" width="8.44140625" style="148" customWidth="1"/>
    <col min="9994" max="10238" width="9.109375" style="148"/>
    <col min="10239" max="10239" width="1.88671875" style="148" customWidth="1"/>
    <col min="10240" max="10240" width="7" style="148" customWidth="1"/>
    <col min="10241" max="10241" width="10.88671875" style="148" customWidth="1"/>
    <col min="10242" max="10242" width="10" style="148" customWidth="1"/>
    <col min="10243" max="10243" width="8.33203125" style="148" customWidth="1"/>
    <col min="10244" max="10244" width="6.6640625" style="148" customWidth="1"/>
    <col min="10245" max="10245" width="11.5546875" style="148" customWidth="1"/>
    <col min="10246" max="10246" width="10.6640625" style="148" customWidth="1"/>
    <col min="10247" max="10247" width="10.109375" style="148" customWidth="1"/>
    <col min="10248" max="10248" width="2.109375" style="148" customWidth="1"/>
    <col min="10249" max="10249" width="8.44140625" style="148" customWidth="1"/>
    <col min="10250" max="10494" width="9.109375" style="148"/>
    <col min="10495" max="10495" width="1.88671875" style="148" customWidth="1"/>
    <col min="10496" max="10496" width="7" style="148" customWidth="1"/>
    <col min="10497" max="10497" width="10.88671875" style="148" customWidth="1"/>
    <col min="10498" max="10498" width="10" style="148" customWidth="1"/>
    <col min="10499" max="10499" width="8.33203125" style="148" customWidth="1"/>
    <col min="10500" max="10500" width="6.6640625" style="148" customWidth="1"/>
    <col min="10501" max="10501" width="11.5546875" style="148" customWidth="1"/>
    <col min="10502" max="10502" width="10.6640625" style="148" customWidth="1"/>
    <col min="10503" max="10503" width="10.109375" style="148" customWidth="1"/>
    <col min="10504" max="10504" width="2.109375" style="148" customWidth="1"/>
    <col min="10505" max="10505" width="8.44140625" style="148" customWidth="1"/>
    <col min="10506" max="10750" width="9.109375" style="148"/>
    <col min="10751" max="10751" width="1.88671875" style="148" customWidth="1"/>
    <col min="10752" max="10752" width="7" style="148" customWidth="1"/>
    <col min="10753" max="10753" width="10.88671875" style="148" customWidth="1"/>
    <col min="10754" max="10754" width="10" style="148" customWidth="1"/>
    <col min="10755" max="10755" width="8.33203125" style="148" customWidth="1"/>
    <col min="10756" max="10756" width="6.6640625" style="148" customWidth="1"/>
    <col min="10757" max="10757" width="11.5546875" style="148" customWidth="1"/>
    <col min="10758" max="10758" width="10.6640625" style="148" customWidth="1"/>
    <col min="10759" max="10759" width="10.109375" style="148" customWidth="1"/>
    <col min="10760" max="10760" width="2.109375" style="148" customWidth="1"/>
    <col min="10761" max="10761" width="8.44140625" style="148" customWidth="1"/>
    <col min="10762" max="11006" width="9.109375" style="148"/>
    <col min="11007" max="11007" width="1.88671875" style="148" customWidth="1"/>
    <col min="11008" max="11008" width="7" style="148" customWidth="1"/>
    <col min="11009" max="11009" width="10.88671875" style="148" customWidth="1"/>
    <col min="11010" max="11010" width="10" style="148" customWidth="1"/>
    <col min="11011" max="11011" width="8.33203125" style="148" customWidth="1"/>
    <col min="11012" max="11012" width="6.6640625" style="148" customWidth="1"/>
    <col min="11013" max="11013" width="11.5546875" style="148" customWidth="1"/>
    <col min="11014" max="11014" width="10.6640625" style="148" customWidth="1"/>
    <col min="11015" max="11015" width="10.109375" style="148" customWidth="1"/>
    <col min="11016" max="11016" width="2.109375" style="148" customWidth="1"/>
    <col min="11017" max="11017" width="8.44140625" style="148" customWidth="1"/>
    <col min="11018" max="11262" width="9.109375" style="148"/>
    <col min="11263" max="11263" width="1.88671875" style="148" customWidth="1"/>
    <col min="11264" max="11264" width="7" style="148" customWidth="1"/>
    <col min="11265" max="11265" width="10.88671875" style="148" customWidth="1"/>
    <col min="11266" max="11266" width="10" style="148" customWidth="1"/>
    <col min="11267" max="11267" width="8.33203125" style="148" customWidth="1"/>
    <col min="11268" max="11268" width="6.6640625" style="148" customWidth="1"/>
    <col min="11269" max="11269" width="11.5546875" style="148" customWidth="1"/>
    <col min="11270" max="11270" width="10.6640625" style="148" customWidth="1"/>
    <col min="11271" max="11271" width="10.109375" style="148" customWidth="1"/>
    <col min="11272" max="11272" width="2.109375" style="148" customWidth="1"/>
    <col min="11273" max="11273" width="8.44140625" style="148" customWidth="1"/>
    <col min="11274" max="11518" width="9.109375" style="148"/>
    <col min="11519" max="11519" width="1.88671875" style="148" customWidth="1"/>
    <col min="11520" max="11520" width="7" style="148" customWidth="1"/>
    <col min="11521" max="11521" width="10.88671875" style="148" customWidth="1"/>
    <col min="11522" max="11522" width="10" style="148" customWidth="1"/>
    <col min="11523" max="11523" width="8.33203125" style="148" customWidth="1"/>
    <col min="11524" max="11524" width="6.6640625" style="148" customWidth="1"/>
    <col min="11525" max="11525" width="11.5546875" style="148" customWidth="1"/>
    <col min="11526" max="11526" width="10.6640625" style="148" customWidth="1"/>
    <col min="11527" max="11527" width="10.109375" style="148" customWidth="1"/>
    <col min="11528" max="11528" width="2.109375" style="148" customWidth="1"/>
    <col min="11529" max="11529" width="8.44140625" style="148" customWidth="1"/>
    <col min="11530" max="11774" width="9.109375" style="148"/>
    <col min="11775" max="11775" width="1.88671875" style="148" customWidth="1"/>
    <col min="11776" max="11776" width="7" style="148" customWidth="1"/>
    <col min="11777" max="11777" width="10.88671875" style="148" customWidth="1"/>
    <col min="11778" max="11778" width="10" style="148" customWidth="1"/>
    <col min="11779" max="11779" width="8.33203125" style="148" customWidth="1"/>
    <col min="11780" max="11780" width="6.6640625" style="148" customWidth="1"/>
    <col min="11781" max="11781" width="11.5546875" style="148" customWidth="1"/>
    <col min="11782" max="11782" width="10.6640625" style="148" customWidth="1"/>
    <col min="11783" max="11783" width="10.109375" style="148" customWidth="1"/>
    <col min="11784" max="11784" width="2.109375" style="148" customWidth="1"/>
    <col min="11785" max="11785" width="8.44140625" style="148" customWidth="1"/>
    <col min="11786" max="12030" width="9.109375" style="148"/>
    <col min="12031" max="12031" width="1.88671875" style="148" customWidth="1"/>
    <col min="12032" max="12032" width="7" style="148" customWidth="1"/>
    <col min="12033" max="12033" width="10.88671875" style="148" customWidth="1"/>
    <col min="12034" max="12034" width="10" style="148" customWidth="1"/>
    <col min="12035" max="12035" width="8.33203125" style="148" customWidth="1"/>
    <col min="12036" max="12036" width="6.6640625" style="148" customWidth="1"/>
    <col min="12037" max="12037" width="11.5546875" style="148" customWidth="1"/>
    <col min="12038" max="12038" width="10.6640625" style="148" customWidth="1"/>
    <col min="12039" max="12039" width="10.109375" style="148" customWidth="1"/>
    <col min="12040" max="12040" width="2.109375" style="148" customWidth="1"/>
    <col min="12041" max="12041" width="8.44140625" style="148" customWidth="1"/>
    <col min="12042" max="12286" width="9.109375" style="148"/>
    <col min="12287" max="12287" width="1.88671875" style="148" customWidth="1"/>
    <col min="12288" max="12288" width="7" style="148" customWidth="1"/>
    <col min="12289" max="12289" width="10.88671875" style="148" customWidth="1"/>
    <col min="12290" max="12290" width="10" style="148" customWidth="1"/>
    <col min="12291" max="12291" width="8.33203125" style="148" customWidth="1"/>
    <col min="12292" max="12292" width="6.6640625" style="148" customWidth="1"/>
    <col min="12293" max="12293" width="11.5546875" style="148" customWidth="1"/>
    <col min="12294" max="12294" width="10.6640625" style="148" customWidth="1"/>
    <col min="12295" max="12295" width="10.109375" style="148" customWidth="1"/>
    <col min="12296" max="12296" width="2.109375" style="148" customWidth="1"/>
    <col min="12297" max="12297" width="8.44140625" style="148" customWidth="1"/>
    <col min="12298" max="12542" width="9.109375" style="148"/>
    <col min="12543" max="12543" width="1.88671875" style="148" customWidth="1"/>
    <col min="12544" max="12544" width="7" style="148" customWidth="1"/>
    <col min="12545" max="12545" width="10.88671875" style="148" customWidth="1"/>
    <col min="12546" max="12546" width="10" style="148" customWidth="1"/>
    <col min="12547" max="12547" width="8.33203125" style="148" customWidth="1"/>
    <col min="12548" max="12548" width="6.6640625" style="148" customWidth="1"/>
    <col min="12549" max="12549" width="11.5546875" style="148" customWidth="1"/>
    <col min="12550" max="12550" width="10.6640625" style="148" customWidth="1"/>
    <col min="12551" max="12551" width="10.109375" style="148" customWidth="1"/>
    <col min="12552" max="12552" width="2.109375" style="148" customWidth="1"/>
    <col min="12553" max="12553" width="8.44140625" style="148" customWidth="1"/>
    <col min="12554" max="12798" width="9.109375" style="148"/>
    <col min="12799" max="12799" width="1.88671875" style="148" customWidth="1"/>
    <col min="12800" max="12800" width="7" style="148" customWidth="1"/>
    <col min="12801" max="12801" width="10.88671875" style="148" customWidth="1"/>
    <col min="12802" max="12802" width="10" style="148" customWidth="1"/>
    <col min="12803" max="12803" width="8.33203125" style="148" customWidth="1"/>
    <col min="12804" max="12804" width="6.6640625" style="148" customWidth="1"/>
    <col min="12805" max="12805" width="11.5546875" style="148" customWidth="1"/>
    <col min="12806" max="12806" width="10.6640625" style="148" customWidth="1"/>
    <col min="12807" max="12807" width="10.109375" style="148" customWidth="1"/>
    <col min="12808" max="12808" width="2.109375" style="148" customWidth="1"/>
    <col min="12809" max="12809" width="8.44140625" style="148" customWidth="1"/>
    <col min="12810" max="13054" width="9.109375" style="148"/>
    <col min="13055" max="13055" width="1.88671875" style="148" customWidth="1"/>
    <col min="13056" max="13056" width="7" style="148" customWidth="1"/>
    <col min="13057" max="13057" width="10.88671875" style="148" customWidth="1"/>
    <col min="13058" max="13058" width="10" style="148" customWidth="1"/>
    <col min="13059" max="13059" width="8.33203125" style="148" customWidth="1"/>
    <col min="13060" max="13060" width="6.6640625" style="148" customWidth="1"/>
    <col min="13061" max="13061" width="11.5546875" style="148" customWidth="1"/>
    <col min="13062" max="13062" width="10.6640625" style="148" customWidth="1"/>
    <col min="13063" max="13063" width="10.109375" style="148" customWidth="1"/>
    <col min="13064" max="13064" width="2.109375" style="148" customWidth="1"/>
    <col min="13065" max="13065" width="8.44140625" style="148" customWidth="1"/>
    <col min="13066" max="13310" width="9.109375" style="148"/>
    <col min="13311" max="13311" width="1.88671875" style="148" customWidth="1"/>
    <col min="13312" max="13312" width="7" style="148" customWidth="1"/>
    <col min="13313" max="13313" width="10.88671875" style="148" customWidth="1"/>
    <col min="13314" max="13314" width="10" style="148" customWidth="1"/>
    <col min="13315" max="13315" width="8.33203125" style="148" customWidth="1"/>
    <col min="13316" max="13316" width="6.6640625" style="148" customWidth="1"/>
    <col min="13317" max="13317" width="11.5546875" style="148" customWidth="1"/>
    <col min="13318" max="13318" width="10.6640625" style="148" customWidth="1"/>
    <col min="13319" max="13319" width="10.109375" style="148" customWidth="1"/>
    <col min="13320" max="13320" width="2.109375" style="148" customWidth="1"/>
    <col min="13321" max="13321" width="8.44140625" style="148" customWidth="1"/>
    <col min="13322" max="13566" width="9.109375" style="148"/>
    <col min="13567" max="13567" width="1.88671875" style="148" customWidth="1"/>
    <col min="13568" max="13568" width="7" style="148" customWidth="1"/>
    <col min="13569" max="13569" width="10.88671875" style="148" customWidth="1"/>
    <col min="13570" max="13570" width="10" style="148" customWidth="1"/>
    <col min="13571" max="13571" width="8.33203125" style="148" customWidth="1"/>
    <col min="13572" max="13572" width="6.6640625" style="148" customWidth="1"/>
    <col min="13573" max="13573" width="11.5546875" style="148" customWidth="1"/>
    <col min="13574" max="13574" width="10.6640625" style="148" customWidth="1"/>
    <col min="13575" max="13575" width="10.109375" style="148" customWidth="1"/>
    <col min="13576" max="13576" width="2.109375" style="148" customWidth="1"/>
    <col min="13577" max="13577" width="8.44140625" style="148" customWidth="1"/>
    <col min="13578" max="13822" width="9.109375" style="148"/>
    <col min="13823" max="13823" width="1.88671875" style="148" customWidth="1"/>
    <col min="13824" max="13824" width="7" style="148" customWidth="1"/>
    <col min="13825" max="13825" width="10.88671875" style="148" customWidth="1"/>
    <col min="13826" max="13826" width="10" style="148" customWidth="1"/>
    <col min="13827" max="13827" width="8.33203125" style="148" customWidth="1"/>
    <col min="13828" max="13828" width="6.6640625" style="148" customWidth="1"/>
    <col min="13829" max="13829" width="11.5546875" style="148" customWidth="1"/>
    <col min="13830" max="13830" width="10.6640625" style="148" customWidth="1"/>
    <col min="13831" max="13831" width="10.109375" style="148" customWidth="1"/>
    <col min="13832" max="13832" width="2.109375" style="148" customWidth="1"/>
    <col min="13833" max="13833" width="8.44140625" style="148" customWidth="1"/>
    <col min="13834" max="14078" width="9.109375" style="148"/>
    <col min="14079" max="14079" width="1.88671875" style="148" customWidth="1"/>
    <col min="14080" max="14080" width="7" style="148" customWidth="1"/>
    <col min="14081" max="14081" width="10.88671875" style="148" customWidth="1"/>
    <col min="14082" max="14082" width="10" style="148" customWidth="1"/>
    <col min="14083" max="14083" width="8.33203125" style="148" customWidth="1"/>
    <col min="14084" max="14084" width="6.6640625" style="148" customWidth="1"/>
    <col min="14085" max="14085" width="11.5546875" style="148" customWidth="1"/>
    <col min="14086" max="14086" width="10.6640625" style="148" customWidth="1"/>
    <col min="14087" max="14087" width="10.109375" style="148" customWidth="1"/>
    <col min="14088" max="14088" width="2.109375" style="148" customWidth="1"/>
    <col min="14089" max="14089" width="8.44140625" style="148" customWidth="1"/>
    <col min="14090" max="14334" width="9.109375" style="148"/>
    <col min="14335" max="14335" width="1.88671875" style="148" customWidth="1"/>
    <col min="14336" max="14336" width="7" style="148" customWidth="1"/>
    <col min="14337" max="14337" width="10.88671875" style="148" customWidth="1"/>
    <col min="14338" max="14338" width="10" style="148" customWidth="1"/>
    <col min="14339" max="14339" width="8.33203125" style="148" customWidth="1"/>
    <col min="14340" max="14340" width="6.6640625" style="148" customWidth="1"/>
    <col min="14341" max="14341" width="11.5546875" style="148" customWidth="1"/>
    <col min="14342" max="14342" width="10.6640625" style="148" customWidth="1"/>
    <col min="14343" max="14343" width="10.109375" style="148" customWidth="1"/>
    <col min="14344" max="14344" width="2.109375" style="148" customWidth="1"/>
    <col min="14345" max="14345" width="8.44140625" style="148" customWidth="1"/>
    <col min="14346" max="14590" width="9.109375" style="148"/>
    <col min="14591" max="14591" width="1.88671875" style="148" customWidth="1"/>
    <col min="14592" max="14592" width="7" style="148" customWidth="1"/>
    <col min="14593" max="14593" width="10.88671875" style="148" customWidth="1"/>
    <col min="14594" max="14594" width="10" style="148" customWidth="1"/>
    <col min="14595" max="14595" width="8.33203125" style="148" customWidth="1"/>
    <col min="14596" max="14596" width="6.6640625" style="148" customWidth="1"/>
    <col min="14597" max="14597" width="11.5546875" style="148" customWidth="1"/>
    <col min="14598" max="14598" width="10.6640625" style="148" customWidth="1"/>
    <col min="14599" max="14599" width="10.109375" style="148" customWidth="1"/>
    <col min="14600" max="14600" width="2.109375" style="148" customWidth="1"/>
    <col min="14601" max="14601" width="8.44140625" style="148" customWidth="1"/>
    <col min="14602" max="14846" width="9.109375" style="148"/>
    <col min="14847" max="14847" width="1.88671875" style="148" customWidth="1"/>
    <col min="14848" max="14848" width="7" style="148" customWidth="1"/>
    <col min="14849" max="14849" width="10.88671875" style="148" customWidth="1"/>
    <col min="14850" max="14850" width="10" style="148" customWidth="1"/>
    <col min="14851" max="14851" width="8.33203125" style="148" customWidth="1"/>
    <col min="14852" max="14852" width="6.6640625" style="148" customWidth="1"/>
    <col min="14853" max="14853" width="11.5546875" style="148" customWidth="1"/>
    <col min="14854" max="14854" width="10.6640625" style="148" customWidth="1"/>
    <col min="14855" max="14855" width="10.109375" style="148" customWidth="1"/>
    <col min="14856" max="14856" width="2.109375" style="148" customWidth="1"/>
    <col min="14857" max="14857" width="8.44140625" style="148" customWidth="1"/>
    <col min="14858" max="15102" width="9.109375" style="148"/>
    <col min="15103" max="15103" width="1.88671875" style="148" customWidth="1"/>
    <col min="15104" max="15104" width="7" style="148" customWidth="1"/>
    <col min="15105" max="15105" width="10.88671875" style="148" customWidth="1"/>
    <col min="15106" max="15106" width="10" style="148" customWidth="1"/>
    <col min="15107" max="15107" width="8.33203125" style="148" customWidth="1"/>
    <col min="15108" max="15108" width="6.6640625" style="148" customWidth="1"/>
    <col min="15109" max="15109" width="11.5546875" style="148" customWidth="1"/>
    <col min="15110" max="15110" width="10.6640625" style="148" customWidth="1"/>
    <col min="15111" max="15111" width="10.109375" style="148" customWidth="1"/>
    <col min="15112" max="15112" width="2.109375" style="148" customWidth="1"/>
    <col min="15113" max="15113" width="8.44140625" style="148" customWidth="1"/>
    <col min="15114" max="15358" width="9.109375" style="148"/>
    <col min="15359" max="15359" width="1.88671875" style="148" customWidth="1"/>
    <col min="15360" max="15360" width="7" style="148" customWidth="1"/>
    <col min="15361" max="15361" width="10.88671875" style="148" customWidth="1"/>
    <col min="15362" max="15362" width="10" style="148" customWidth="1"/>
    <col min="15363" max="15363" width="8.33203125" style="148" customWidth="1"/>
    <col min="15364" max="15364" width="6.6640625" style="148" customWidth="1"/>
    <col min="15365" max="15365" width="11.5546875" style="148" customWidth="1"/>
    <col min="15366" max="15366" width="10.6640625" style="148" customWidth="1"/>
    <col min="15367" max="15367" width="10.109375" style="148" customWidth="1"/>
    <col min="15368" max="15368" width="2.109375" style="148" customWidth="1"/>
    <col min="15369" max="15369" width="8.44140625" style="148" customWidth="1"/>
    <col min="15370" max="15614" width="9.109375" style="148"/>
    <col min="15615" max="15615" width="1.88671875" style="148" customWidth="1"/>
    <col min="15616" max="15616" width="7" style="148" customWidth="1"/>
    <col min="15617" max="15617" width="10.88671875" style="148" customWidth="1"/>
    <col min="15618" max="15618" width="10" style="148" customWidth="1"/>
    <col min="15619" max="15619" width="8.33203125" style="148" customWidth="1"/>
    <col min="15620" max="15620" width="6.6640625" style="148" customWidth="1"/>
    <col min="15621" max="15621" width="11.5546875" style="148" customWidth="1"/>
    <col min="15622" max="15622" width="10.6640625" style="148" customWidth="1"/>
    <col min="15623" max="15623" width="10.109375" style="148" customWidth="1"/>
    <col min="15624" max="15624" width="2.109375" style="148" customWidth="1"/>
    <col min="15625" max="15625" width="8.44140625" style="148" customWidth="1"/>
    <col min="15626" max="15870" width="9.109375" style="148"/>
    <col min="15871" max="15871" width="1.88671875" style="148" customWidth="1"/>
    <col min="15872" max="15872" width="7" style="148" customWidth="1"/>
    <col min="15873" max="15873" width="10.88671875" style="148" customWidth="1"/>
    <col min="15874" max="15874" width="10" style="148" customWidth="1"/>
    <col min="15875" max="15875" width="8.33203125" style="148" customWidth="1"/>
    <col min="15876" max="15876" width="6.6640625" style="148" customWidth="1"/>
    <col min="15877" max="15877" width="11.5546875" style="148" customWidth="1"/>
    <col min="15878" max="15878" width="10.6640625" style="148" customWidth="1"/>
    <col min="15879" max="15879" width="10.109375" style="148" customWidth="1"/>
    <col min="15880" max="15880" width="2.109375" style="148" customWidth="1"/>
    <col min="15881" max="15881" width="8.44140625" style="148" customWidth="1"/>
    <col min="15882" max="16126" width="9.109375" style="148"/>
    <col min="16127" max="16127" width="1.88671875" style="148" customWidth="1"/>
    <col min="16128" max="16128" width="7" style="148" customWidth="1"/>
    <col min="16129" max="16129" width="10.88671875" style="148" customWidth="1"/>
    <col min="16130" max="16130" width="10" style="148" customWidth="1"/>
    <col min="16131" max="16131" width="8.33203125" style="148" customWidth="1"/>
    <col min="16132" max="16132" width="6.6640625" style="148" customWidth="1"/>
    <col min="16133" max="16133" width="11.5546875" style="148" customWidth="1"/>
    <col min="16134" max="16134" width="10.6640625" style="148" customWidth="1"/>
    <col min="16135" max="16135" width="10.109375" style="148" customWidth="1"/>
    <col min="16136" max="16136" width="2.109375" style="148" customWidth="1"/>
    <col min="16137" max="16137" width="8.44140625" style="148" customWidth="1"/>
    <col min="16138" max="16383" width="9.109375" style="148"/>
    <col min="16384" max="16384" width="9.109375" style="148" customWidth="1"/>
  </cols>
  <sheetData>
    <row r="1" spans="1:22" s="189" customFormat="1" ht="35.25" customHeight="1" x14ac:dyDescent="0.3">
      <c r="A1" s="499" t="s">
        <v>286</v>
      </c>
      <c r="B1" s="511"/>
      <c r="C1" s="511"/>
      <c r="D1" s="511"/>
      <c r="E1" s="511"/>
      <c r="F1" s="511"/>
      <c r="G1" s="511"/>
      <c r="H1" s="511"/>
      <c r="I1" s="511"/>
      <c r="J1" s="511"/>
    </row>
    <row r="2" spans="1:22" s="219" customFormat="1" ht="6.75" customHeight="1" x14ac:dyDescent="0.3">
      <c r="A2" s="150"/>
      <c r="B2" s="221" t="s">
        <v>93</v>
      </c>
      <c r="C2" s="190"/>
      <c r="D2" s="190"/>
      <c r="E2" s="190"/>
      <c r="F2" s="190"/>
      <c r="G2" s="190"/>
      <c r="H2" s="190"/>
      <c r="I2" s="190"/>
      <c r="J2" s="150"/>
    </row>
    <row r="3" spans="1:22" s="191" customFormat="1" ht="28.8" x14ac:dyDescent="0.3">
      <c r="A3" s="222"/>
      <c r="B3" s="223" t="s">
        <v>2</v>
      </c>
      <c r="C3" s="193" t="s">
        <v>94</v>
      </c>
      <c r="D3" s="193" t="s">
        <v>92</v>
      </c>
      <c r="E3" s="193" t="s">
        <v>95</v>
      </c>
      <c r="F3" s="193" t="s">
        <v>171</v>
      </c>
      <c r="G3" s="193" t="s">
        <v>86</v>
      </c>
      <c r="H3" s="193" t="s">
        <v>96</v>
      </c>
      <c r="I3" s="296" t="s">
        <v>97</v>
      </c>
      <c r="J3" s="122"/>
      <c r="K3" s="405" t="s">
        <v>90</v>
      </c>
      <c r="L3" s="406" t="s">
        <v>218</v>
      </c>
    </row>
    <row r="4" spans="1:22" s="191" customFormat="1" ht="2.25" customHeight="1" x14ac:dyDescent="0.3">
      <c r="A4" s="122"/>
      <c r="B4" s="224"/>
      <c r="C4" s="225"/>
      <c r="D4" s="225"/>
      <c r="E4" s="225"/>
      <c r="F4" s="225"/>
      <c r="G4" s="225"/>
      <c r="H4" s="225"/>
      <c r="I4" s="226"/>
      <c r="J4" s="122"/>
    </row>
    <row r="5" spans="1:22" s="191" customFormat="1" ht="14.4" x14ac:dyDescent="0.3">
      <c r="A5" s="122"/>
      <c r="B5" s="144">
        <v>1960</v>
      </c>
      <c r="C5" s="141">
        <v>1005.92527</v>
      </c>
      <c r="D5" s="141">
        <v>2838.9205900000002</v>
      </c>
      <c r="E5" s="141">
        <v>265.04244999999997</v>
      </c>
      <c r="F5" s="141">
        <v>28.597740000000002</v>
      </c>
      <c r="G5" s="141">
        <v>137.42481000000001</v>
      </c>
      <c r="H5" s="141">
        <v>5971.6177100000004</v>
      </c>
      <c r="I5" s="214">
        <v>376.88551000000001</v>
      </c>
      <c r="J5" s="122"/>
      <c r="K5" s="206">
        <v>0</v>
      </c>
      <c r="L5" s="407"/>
    </row>
    <row r="6" spans="1:22" s="191" customFormat="1" ht="14.4" x14ac:dyDescent="0.3">
      <c r="A6" s="122"/>
      <c r="B6" s="144">
        <v>1961</v>
      </c>
      <c r="C6" s="141">
        <v>1426.56041</v>
      </c>
      <c r="D6" s="141">
        <v>2721.4666900000002</v>
      </c>
      <c r="E6" s="141">
        <v>280.02265</v>
      </c>
      <c r="F6" s="141">
        <v>30.56071</v>
      </c>
      <c r="G6" s="141">
        <v>133.74735000000001</v>
      </c>
      <c r="H6" s="141">
        <v>5909.8806100000002</v>
      </c>
      <c r="I6" s="214">
        <v>617.14364</v>
      </c>
      <c r="J6" s="122"/>
      <c r="K6" s="206">
        <v>0</v>
      </c>
      <c r="L6" s="407"/>
    </row>
    <row r="7" spans="1:22" s="191" customFormat="1" ht="14.4" x14ac:dyDescent="0.3">
      <c r="A7" s="122"/>
      <c r="B7" s="144">
        <v>1962</v>
      </c>
      <c r="C7" s="141">
        <v>472.58632999999998</v>
      </c>
      <c r="D7" s="141">
        <v>2674.8522200000002</v>
      </c>
      <c r="E7" s="141">
        <v>310.70281</v>
      </c>
      <c r="F7" s="141">
        <v>35.073999999999998</v>
      </c>
      <c r="G7" s="141">
        <v>140.71842000000001</v>
      </c>
      <c r="H7" s="141">
        <v>6746.8599800000002</v>
      </c>
      <c r="I7" s="214">
        <v>471.26288</v>
      </c>
      <c r="J7" s="122"/>
      <c r="K7" s="206">
        <v>0</v>
      </c>
      <c r="L7" s="407"/>
    </row>
    <row r="8" spans="1:22" s="191" customFormat="1" ht="14.4" x14ac:dyDescent="0.3">
      <c r="A8" s="122"/>
      <c r="B8" s="144">
        <v>1963</v>
      </c>
      <c r="C8" s="141">
        <v>498.79863999999998</v>
      </c>
      <c r="D8" s="141">
        <v>2519.76485</v>
      </c>
      <c r="E8" s="141">
        <v>340.40724</v>
      </c>
      <c r="F8" s="141">
        <v>34.326500000000003</v>
      </c>
      <c r="G8" s="141">
        <v>140.67325</v>
      </c>
      <c r="H8" s="141">
        <v>6544.3595100000002</v>
      </c>
      <c r="I8" s="214">
        <v>409.67428000000001</v>
      </c>
      <c r="J8" s="122"/>
      <c r="K8" s="206">
        <v>0</v>
      </c>
      <c r="L8" s="407"/>
    </row>
    <row r="9" spans="1:22" s="191" customFormat="1" ht="16.5" customHeight="1" x14ac:dyDescent="0.3">
      <c r="A9" s="122"/>
      <c r="B9" s="144">
        <v>1964</v>
      </c>
      <c r="C9" s="141">
        <v>340.14035000000001</v>
      </c>
      <c r="D9" s="141">
        <v>2704.7433799999999</v>
      </c>
      <c r="E9" s="141">
        <v>360.25650999999999</v>
      </c>
      <c r="F9" s="141">
        <v>26.325500000000002</v>
      </c>
      <c r="G9" s="141">
        <v>147.72934000000001</v>
      </c>
      <c r="H9" s="141">
        <v>6500.9821300000003</v>
      </c>
      <c r="I9" s="214">
        <v>307.13663000000003</v>
      </c>
      <c r="J9" s="122"/>
      <c r="K9" s="206">
        <v>0</v>
      </c>
      <c r="L9" s="407"/>
      <c r="Q9" s="225"/>
      <c r="R9" s="225"/>
      <c r="S9" s="225"/>
      <c r="T9" s="225"/>
      <c r="V9" s="226"/>
    </row>
    <row r="10" spans="1:22" s="191" customFormat="1" ht="14.4" x14ac:dyDescent="0.3">
      <c r="A10" s="122"/>
      <c r="B10" s="144">
        <v>1965</v>
      </c>
      <c r="C10" s="141">
        <v>312.21244999999999</v>
      </c>
      <c r="D10" s="141">
        <v>2676.1472399999998</v>
      </c>
      <c r="E10" s="141">
        <v>384.02444000000003</v>
      </c>
      <c r="F10" s="141">
        <v>13.29857</v>
      </c>
      <c r="G10" s="141">
        <v>147.70275000000001</v>
      </c>
      <c r="H10" s="141">
        <v>6677.7042499999998</v>
      </c>
      <c r="I10" s="214">
        <v>324.92923000000002</v>
      </c>
      <c r="J10" s="122"/>
      <c r="K10" s="206">
        <v>0</v>
      </c>
      <c r="L10" s="407"/>
      <c r="Q10" s="141"/>
      <c r="R10" s="141"/>
      <c r="S10" s="141"/>
      <c r="T10" s="141"/>
    </row>
    <row r="11" spans="1:22" s="191" customFormat="1" ht="14.4" x14ac:dyDescent="0.3">
      <c r="A11" s="122"/>
      <c r="B11" s="144">
        <v>1966</v>
      </c>
      <c r="C11" s="141">
        <v>198.01468</v>
      </c>
      <c r="D11" s="141">
        <v>2960.7417500000001</v>
      </c>
      <c r="E11" s="141">
        <v>441.03843000000001</v>
      </c>
      <c r="F11" s="141">
        <v>21.063089999999999</v>
      </c>
      <c r="G11" s="141">
        <v>153.43594999999999</v>
      </c>
      <c r="H11" s="141">
        <v>7148.4306299999998</v>
      </c>
      <c r="I11" s="214">
        <v>395.86045000000001</v>
      </c>
      <c r="J11" s="122"/>
      <c r="K11" s="206">
        <v>0</v>
      </c>
      <c r="L11" s="407"/>
    </row>
    <row r="12" spans="1:22" s="191" customFormat="1" ht="14.4" x14ac:dyDescent="0.3">
      <c r="A12" s="122"/>
      <c r="B12" s="144">
        <v>1967</v>
      </c>
      <c r="C12" s="141">
        <v>131.11987999999999</v>
      </c>
      <c r="D12" s="141">
        <v>1940.6955700000001</v>
      </c>
      <c r="E12" s="141">
        <v>573.99676999999997</v>
      </c>
      <c r="F12" s="141">
        <v>59.510860000000001</v>
      </c>
      <c r="G12" s="141">
        <v>135.1497</v>
      </c>
      <c r="H12" s="141">
        <v>7178.36121</v>
      </c>
      <c r="I12" s="214">
        <v>341.57616000000002</v>
      </c>
      <c r="J12" s="122"/>
      <c r="K12" s="206">
        <v>0</v>
      </c>
      <c r="L12" s="407"/>
    </row>
    <row r="13" spans="1:22" s="191" customFormat="1" ht="14.4" x14ac:dyDescent="0.3">
      <c r="A13" s="122"/>
      <c r="B13" s="144">
        <v>1968</v>
      </c>
      <c r="C13" s="141">
        <v>65.202309999999997</v>
      </c>
      <c r="D13" s="141">
        <v>2356.3213799999999</v>
      </c>
      <c r="E13" s="141">
        <v>697.32146</v>
      </c>
      <c r="F13" s="141">
        <v>73.233879999999999</v>
      </c>
      <c r="G13" s="141">
        <v>148.45546999999999</v>
      </c>
      <c r="H13" s="141">
        <v>7707.7688799999996</v>
      </c>
      <c r="I13" s="214">
        <v>243.43686</v>
      </c>
      <c r="J13" s="122"/>
      <c r="K13" s="206">
        <v>0</v>
      </c>
      <c r="L13" s="407"/>
    </row>
    <row r="14" spans="1:22" s="191" customFormat="1" ht="14.4" x14ac:dyDescent="0.3">
      <c r="A14" s="122"/>
      <c r="B14" s="144">
        <v>1969</v>
      </c>
      <c r="C14" s="141">
        <v>38.282229999999998</v>
      </c>
      <c r="D14" s="141">
        <v>2649.4969799999999</v>
      </c>
      <c r="E14" s="141">
        <v>805.93277</v>
      </c>
      <c r="F14" s="141">
        <v>67.964550000000003</v>
      </c>
      <c r="G14" s="141">
        <v>151.17293000000001</v>
      </c>
      <c r="H14" s="141">
        <v>8154.7659100000001</v>
      </c>
      <c r="I14" s="214">
        <v>238.37898000000001</v>
      </c>
      <c r="J14" s="122"/>
      <c r="K14" s="206">
        <v>0</v>
      </c>
      <c r="L14" s="407"/>
    </row>
    <row r="15" spans="1:22" s="191" customFormat="1" ht="14.4" x14ac:dyDescent="0.3">
      <c r="A15" s="122"/>
      <c r="B15" s="144">
        <v>1970</v>
      </c>
      <c r="C15" s="141">
        <v>42.94706</v>
      </c>
      <c r="D15" s="141">
        <v>3020.0327200000002</v>
      </c>
      <c r="E15" s="141">
        <v>648.88030000000003</v>
      </c>
      <c r="F15" s="141">
        <v>35.807360000000003</v>
      </c>
      <c r="G15" s="141">
        <v>153.99607</v>
      </c>
      <c r="H15" s="141">
        <v>8406.8459299999995</v>
      </c>
      <c r="I15" s="214">
        <v>119.25172000000001</v>
      </c>
      <c r="J15" s="122"/>
      <c r="K15" s="206">
        <v>0</v>
      </c>
      <c r="L15" s="407"/>
    </row>
    <row r="16" spans="1:22" s="191" customFormat="1" ht="14.4" x14ac:dyDescent="0.3">
      <c r="A16" s="122"/>
      <c r="B16" s="144">
        <v>1971</v>
      </c>
      <c r="C16" s="141">
        <v>42.189909999999998</v>
      </c>
      <c r="D16" s="141">
        <v>3116.4643900000001</v>
      </c>
      <c r="E16" s="141">
        <v>767.37359000000004</v>
      </c>
      <c r="F16" s="141">
        <v>55.876289999999997</v>
      </c>
      <c r="G16" s="141">
        <v>144.68350000000001</v>
      </c>
      <c r="H16" s="141">
        <v>8797.0480299999999</v>
      </c>
      <c r="I16" s="214">
        <v>86.756410000000002</v>
      </c>
      <c r="J16" s="122"/>
      <c r="K16" s="206">
        <v>0</v>
      </c>
      <c r="L16" s="407"/>
    </row>
    <row r="17" spans="1:12" s="191" customFormat="1" ht="14.4" x14ac:dyDescent="0.3">
      <c r="A17" s="122"/>
      <c r="B17" s="144">
        <v>1972</v>
      </c>
      <c r="C17" s="141">
        <v>94.04495</v>
      </c>
      <c r="D17" s="141">
        <v>3407.8111100000001</v>
      </c>
      <c r="E17" s="141">
        <v>762.20866000000001</v>
      </c>
      <c r="F17" s="141">
        <v>77.951999999999998</v>
      </c>
      <c r="G17" s="141">
        <v>154.92731000000001</v>
      </c>
      <c r="H17" s="141">
        <v>9267.0120299999999</v>
      </c>
      <c r="I17" s="214">
        <v>63.35436</v>
      </c>
      <c r="J17" s="122"/>
      <c r="K17" s="206">
        <v>0</v>
      </c>
      <c r="L17" s="407"/>
    </row>
    <row r="18" spans="1:12" s="191" customFormat="1" ht="14.4" x14ac:dyDescent="0.3">
      <c r="A18" s="122"/>
      <c r="B18" s="144">
        <v>1973</v>
      </c>
      <c r="C18" s="141">
        <v>110.49636</v>
      </c>
      <c r="D18" s="141">
        <v>3833.85547</v>
      </c>
      <c r="E18" s="141">
        <v>757.47635000000002</v>
      </c>
      <c r="F18" s="141">
        <v>65.033140000000003</v>
      </c>
      <c r="G18" s="141">
        <v>159.14644999999999</v>
      </c>
      <c r="H18" s="141">
        <v>10178.838610000001</v>
      </c>
      <c r="I18" s="214">
        <v>43.68459</v>
      </c>
      <c r="J18" s="122"/>
      <c r="K18" s="206">
        <v>0</v>
      </c>
      <c r="L18" s="407"/>
    </row>
    <row r="19" spans="1:12" s="191" customFormat="1" ht="14.4" x14ac:dyDescent="0.3">
      <c r="A19" s="122"/>
      <c r="B19" s="144">
        <v>1974</v>
      </c>
      <c r="C19" s="141">
        <v>104.62278000000001</v>
      </c>
      <c r="D19" s="141">
        <v>4265.8582800000004</v>
      </c>
      <c r="E19" s="141">
        <v>780.48546999999996</v>
      </c>
      <c r="F19" s="141">
        <v>52.859220000000001</v>
      </c>
      <c r="G19" s="141">
        <v>152.41976</v>
      </c>
      <c r="H19" s="141">
        <v>9921.9012199999997</v>
      </c>
      <c r="I19" s="214">
        <v>121.98206</v>
      </c>
      <c r="J19" s="122"/>
      <c r="K19" s="206">
        <v>0</v>
      </c>
      <c r="L19" s="407"/>
    </row>
    <row r="20" spans="1:12" s="191" customFormat="1" ht="14.4" x14ac:dyDescent="0.3">
      <c r="A20" s="122"/>
      <c r="B20" s="144">
        <v>1975</v>
      </c>
      <c r="C20" s="141">
        <v>79.250720000000001</v>
      </c>
      <c r="D20" s="141">
        <v>3834.5479999999998</v>
      </c>
      <c r="E20" s="141">
        <v>818.22306000000003</v>
      </c>
      <c r="F20" s="141">
        <v>50.082999999999998</v>
      </c>
      <c r="G20" s="141">
        <v>161.66634999999999</v>
      </c>
      <c r="H20" s="141">
        <v>9681.7517900000003</v>
      </c>
      <c r="I20" s="214">
        <v>160.43034</v>
      </c>
      <c r="J20" s="122"/>
      <c r="K20" s="206">
        <v>0</v>
      </c>
      <c r="L20" s="407"/>
    </row>
    <row r="21" spans="1:12" s="191" customFormat="1" ht="14.4" x14ac:dyDescent="0.3">
      <c r="A21" s="122"/>
      <c r="B21" s="144">
        <v>1976</v>
      </c>
      <c r="C21" s="141">
        <v>93.991159999999994</v>
      </c>
      <c r="D21" s="141">
        <v>4101.2488999999996</v>
      </c>
      <c r="E21" s="141">
        <v>752.96371999999997</v>
      </c>
      <c r="F21" s="141">
        <v>50.170479999999998</v>
      </c>
      <c r="G21" s="141">
        <v>179.59275</v>
      </c>
      <c r="H21" s="141">
        <v>10668.0592</v>
      </c>
      <c r="I21" s="214">
        <v>141.17089000000001</v>
      </c>
      <c r="J21" s="122"/>
      <c r="K21" s="206">
        <v>0</v>
      </c>
      <c r="L21" s="407"/>
    </row>
    <row r="22" spans="1:12" s="191" customFormat="1" ht="14.4" x14ac:dyDescent="0.3">
      <c r="A22" s="122"/>
      <c r="B22" s="144">
        <v>1977</v>
      </c>
      <c r="C22" s="141">
        <v>92.354060000000004</v>
      </c>
      <c r="D22" s="141">
        <v>4048.7840999999999</v>
      </c>
      <c r="E22" s="141">
        <v>772.40291000000002</v>
      </c>
      <c r="F22" s="141">
        <v>37.06776</v>
      </c>
      <c r="G22" s="141">
        <v>196.18819999999999</v>
      </c>
      <c r="H22" s="141">
        <v>10239.777690000001</v>
      </c>
      <c r="I22" s="214">
        <v>135.64872</v>
      </c>
      <c r="J22" s="122"/>
      <c r="K22" s="206">
        <v>0</v>
      </c>
      <c r="L22" s="407"/>
    </row>
    <row r="23" spans="1:12" s="191" customFormat="1" ht="14.4" x14ac:dyDescent="0.3">
      <c r="A23" s="122"/>
      <c r="B23" s="144">
        <v>1978</v>
      </c>
      <c r="C23" s="141">
        <v>87.042559999999995</v>
      </c>
      <c r="D23" s="141">
        <v>4451.1344499999996</v>
      </c>
      <c r="E23" s="141">
        <v>699.04049999999995</v>
      </c>
      <c r="F23" s="141">
        <v>45.808720000000001</v>
      </c>
      <c r="G23" s="141">
        <v>210.68613999999999</v>
      </c>
      <c r="H23" s="141">
        <v>12064.37887</v>
      </c>
      <c r="I23" s="214">
        <v>133.68764999999999</v>
      </c>
      <c r="J23" s="122"/>
      <c r="K23" s="206">
        <v>0</v>
      </c>
      <c r="L23" s="407"/>
    </row>
    <row r="24" spans="1:12" s="191" customFormat="1" ht="14.4" x14ac:dyDescent="0.3">
      <c r="A24" s="122"/>
      <c r="B24" s="144">
        <v>1979</v>
      </c>
      <c r="C24" s="141">
        <v>122.28382000000001</v>
      </c>
      <c r="D24" s="141">
        <v>4791.3303100000003</v>
      </c>
      <c r="E24" s="141">
        <v>907.26738999999998</v>
      </c>
      <c r="F24" s="141">
        <v>17.790099999999999</v>
      </c>
      <c r="G24" s="141">
        <v>220.46021999999999</v>
      </c>
      <c r="H24" s="141">
        <v>10319.94889</v>
      </c>
      <c r="I24" s="214">
        <v>23.737069999999999</v>
      </c>
      <c r="J24" s="122"/>
      <c r="K24" s="206">
        <v>0</v>
      </c>
      <c r="L24" s="407"/>
    </row>
    <row r="25" spans="1:12" s="191" customFormat="1" ht="14.4" x14ac:dyDescent="0.3">
      <c r="A25" s="122"/>
      <c r="B25" s="144">
        <v>1980</v>
      </c>
      <c r="C25" s="141">
        <v>159.2808</v>
      </c>
      <c r="D25" s="141">
        <v>4758.9185100000004</v>
      </c>
      <c r="E25" s="141">
        <v>920.24401</v>
      </c>
      <c r="F25" s="141">
        <v>45.373809999999999</v>
      </c>
      <c r="G25" s="141">
        <v>196.31604999999999</v>
      </c>
      <c r="H25" s="141">
        <v>9705.4145499999995</v>
      </c>
      <c r="I25" s="214">
        <v>0</v>
      </c>
      <c r="J25" s="122"/>
      <c r="K25" s="206">
        <v>0</v>
      </c>
      <c r="L25" s="407"/>
    </row>
    <row r="26" spans="1:12" s="191" customFormat="1" ht="14.4" x14ac:dyDescent="0.3">
      <c r="A26" s="122"/>
      <c r="B26" s="144">
        <v>1981</v>
      </c>
      <c r="C26" s="141">
        <v>177.48855</v>
      </c>
      <c r="D26" s="141">
        <v>3833.8651100000002</v>
      </c>
      <c r="E26" s="141">
        <v>799.58677999999998</v>
      </c>
      <c r="F26" s="141">
        <v>52.369950000000003</v>
      </c>
      <c r="G26" s="141">
        <v>188.27473000000001</v>
      </c>
      <c r="H26" s="141">
        <v>10023.906139999999</v>
      </c>
      <c r="I26" s="214">
        <v>0</v>
      </c>
      <c r="J26" s="122"/>
      <c r="K26" s="206">
        <v>1</v>
      </c>
      <c r="L26" s="407"/>
    </row>
    <row r="27" spans="1:12" s="191" customFormat="1" ht="14.4" x14ac:dyDescent="0.3">
      <c r="A27" s="122"/>
      <c r="B27" s="144">
        <v>1982</v>
      </c>
      <c r="C27" s="141">
        <v>92.468419999999995</v>
      </c>
      <c r="D27" s="141">
        <v>3865.64941</v>
      </c>
      <c r="E27" s="141">
        <v>625.02733999999998</v>
      </c>
      <c r="F27" s="141">
        <v>28.605360000000001</v>
      </c>
      <c r="G27" s="141">
        <v>171.69076000000001</v>
      </c>
      <c r="H27" s="141">
        <v>9670.7385799999993</v>
      </c>
      <c r="I27" s="214">
        <v>0</v>
      </c>
      <c r="J27" s="122"/>
      <c r="K27" s="206">
        <v>24</v>
      </c>
      <c r="L27" s="407"/>
    </row>
    <row r="28" spans="1:12" s="191" customFormat="1" ht="14.4" x14ac:dyDescent="0.3">
      <c r="A28" s="122"/>
      <c r="B28" s="144">
        <v>1983</v>
      </c>
      <c r="C28" s="141">
        <v>101.98783</v>
      </c>
      <c r="D28" s="141">
        <v>4105.7498800000003</v>
      </c>
      <c r="E28" s="141">
        <v>651.92751999999996</v>
      </c>
      <c r="F28" s="141">
        <v>54.290709999999997</v>
      </c>
      <c r="G28" s="141">
        <v>179.75563</v>
      </c>
      <c r="H28" s="141">
        <v>9939.9553500000002</v>
      </c>
      <c r="I28" s="214">
        <v>2.5883600000000002</v>
      </c>
      <c r="J28" s="122"/>
      <c r="K28" s="206">
        <v>26</v>
      </c>
      <c r="L28" s="407"/>
    </row>
    <row r="29" spans="1:12" s="191" customFormat="1" ht="14.4" x14ac:dyDescent="0.3">
      <c r="A29" s="122"/>
      <c r="B29" s="144">
        <v>1984</v>
      </c>
      <c r="C29" s="141">
        <v>77.358180000000004</v>
      </c>
      <c r="D29" s="141">
        <v>4082.0150400000002</v>
      </c>
      <c r="E29" s="141">
        <v>641.63300000000004</v>
      </c>
      <c r="F29" s="141">
        <v>68.733930000000001</v>
      </c>
      <c r="G29" s="141">
        <v>191.68641</v>
      </c>
      <c r="H29" s="141">
        <v>9831.3394599999992</v>
      </c>
      <c r="I29" s="214">
        <v>1.5639799999999999</v>
      </c>
      <c r="J29" s="122"/>
      <c r="K29" s="206">
        <v>23</v>
      </c>
      <c r="L29" s="407"/>
    </row>
    <row r="30" spans="1:12" s="191" customFormat="1" ht="14.4" x14ac:dyDescent="0.3">
      <c r="A30" s="122"/>
      <c r="B30" s="144">
        <v>1985</v>
      </c>
      <c r="C30" s="141">
        <v>91.060820000000007</v>
      </c>
      <c r="D30" s="141">
        <v>4131.8817200000003</v>
      </c>
      <c r="E30" s="141">
        <v>677.79512999999997</v>
      </c>
      <c r="F30" s="141">
        <v>50.861910000000002</v>
      </c>
      <c r="G30" s="141">
        <v>178.64532</v>
      </c>
      <c r="H30" s="141">
        <v>9438.9269299999996</v>
      </c>
      <c r="I30" s="227" t="s">
        <v>98</v>
      </c>
      <c r="J30" s="122"/>
      <c r="K30" s="206">
        <v>15</v>
      </c>
      <c r="L30" s="407"/>
    </row>
    <row r="31" spans="1:12" s="191" customFormat="1" ht="14.4" x14ac:dyDescent="0.3">
      <c r="A31" s="122"/>
      <c r="B31" s="144">
        <v>1986</v>
      </c>
      <c r="C31" s="141">
        <v>104.59381999999999</v>
      </c>
      <c r="D31" s="141">
        <v>3929.57557</v>
      </c>
      <c r="E31" s="141">
        <v>867.41489000000001</v>
      </c>
      <c r="F31" s="141">
        <v>55.132570000000001</v>
      </c>
      <c r="G31" s="141">
        <v>174.67513</v>
      </c>
      <c r="H31" s="141">
        <v>9445.0969000000005</v>
      </c>
      <c r="I31" s="214">
        <v>0</v>
      </c>
      <c r="J31" s="122"/>
      <c r="K31" s="206">
        <v>8</v>
      </c>
      <c r="L31" s="407"/>
    </row>
    <row r="32" spans="1:12" s="191" customFormat="1" ht="14.4" x14ac:dyDescent="0.3">
      <c r="A32" s="122"/>
      <c r="B32" s="144">
        <v>1987</v>
      </c>
      <c r="C32" s="141">
        <v>82.256519999999995</v>
      </c>
      <c r="D32" s="141">
        <v>4079.8748999999998</v>
      </c>
      <c r="E32" s="141">
        <v>718.26062999999999</v>
      </c>
      <c r="F32" s="141">
        <v>38.544640000000001</v>
      </c>
      <c r="G32" s="141">
        <v>197.4802</v>
      </c>
      <c r="H32" s="141">
        <v>9603.8782699999992</v>
      </c>
      <c r="I32" s="214">
        <v>0</v>
      </c>
      <c r="J32" s="122"/>
      <c r="K32" s="206">
        <v>6</v>
      </c>
      <c r="L32" s="407"/>
    </row>
    <row r="33" spans="1:12" s="191" customFormat="1" ht="14.4" x14ac:dyDescent="0.3">
      <c r="A33" s="122"/>
      <c r="B33" s="144">
        <v>1988</v>
      </c>
      <c r="C33" s="141">
        <v>107.42895</v>
      </c>
      <c r="D33" s="141">
        <v>4148.5240100000001</v>
      </c>
      <c r="E33" s="141">
        <v>808.84518000000003</v>
      </c>
      <c r="F33" s="141">
        <v>48.486190000000001</v>
      </c>
      <c r="G33" s="141">
        <v>190.43815000000001</v>
      </c>
      <c r="H33" s="141">
        <v>9789.4605100000008</v>
      </c>
      <c r="I33" s="214">
        <v>0</v>
      </c>
      <c r="J33" s="122"/>
      <c r="K33" s="206">
        <v>1</v>
      </c>
      <c r="L33" s="407"/>
    </row>
    <row r="34" spans="1:12" s="191" customFormat="1" ht="14.4" x14ac:dyDescent="0.3">
      <c r="A34" s="122"/>
      <c r="B34" s="144">
        <v>1989</v>
      </c>
      <c r="C34" s="141">
        <v>95.284840000000003</v>
      </c>
      <c r="D34" s="141">
        <v>4114.9970000000003</v>
      </c>
      <c r="E34" s="141">
        <v>749.54810999999995</v>
      </c>
      <c r="F34" s="141">
        <v>53.418469999999999</v>
      </c>
      <c r="G34" s="141">
        <v>195.33023</v>
      </c>
      <c r="H34" s="141">
        <v>9602.2612599999993</v>
      </c>
      <c r="I34" s="214">
        <v>0</v>
      </c>
      <c r="J34" s="122"/>
      <c r="K34" s="206">
        <v>0</v>
      </c>
      <c r="L34" s="407"/>
    </row>
    <row r="35" spans="1:12" s="191" customFormat="1" ht="14.4" x14ac:dyDescent="0.3">
      <c r="A35" s="122"/>
      <c r="B35" s="144">
        <v>1990</v>
      </c>
      <c r="C35" s="141">
        <v>110.92034</v>
      </c>
      <c r="D35" s="141">
        <v>3992.8210899999999</v>
      </c>
      <c r="E35" s="141">
        <v>707.74450999999999</v>
      </c>
      <c r="F35" s="141">
        <v>66.635289999999998</v>
      </c>
      <c r="G35" s="141">
        <v>201.00962999999999</v>
      </c>
      <c r="H35" s="141">
        <v>9630.0198600000003</v>
      </c>
      <c r="I35" s="214">
        <v>0</v>
      </c>
      <c r="J35" s="122"/>
      <c r="K35" s="206">
        <v>3</v>
      </c>
      <c r="L35" s="407"/>
    </row>
    <row r="36" spans="1:12" s="191" customFormat="1" ht="14.4" x14ac:dyDescent="0.3">
      <c r="A36" s="122"/>
      <c r="B36" s="144">
        <v>1991</v>
      </c>
      <c r="C36" s="141">
        <v>108.04137</v>
      </c>
      <c r="D36" s="141">
        <v>3856.3044799999998</v>
      </c>
      <c r="E36" s="141">
        <v>614.84973000000002</v>
      </c>
      <c r="F36" s="141">
        <v>47.783000000000001</v>
      </c>
      <c r="G36" s="141">
        <v>179.82629</v>
      </c>
      <c r="H36" s="141">
        <v>9686.6604800000005</v>
      </c>
      <c r="I36" s="214">
        <v>0</v>
      </c>
      <c r="J36" s="122"/>
      <c r="K36" s="206">
        <v>13</v>
      </c>
      <c r="L36" s="407"/>
    </row>
    <row r="37" spans="1:12" s="191" customFormat="1" ht="14.4" x14ac:dyDescent="0.3">
      <c r="A37" s="122"/>
      <c r="B37" s="144">
        <v>1992</v>
      </c>
      <c r="C37" s="141">
        <v>75.384739999999994</v>
      </c>
      <c r="D37" s="141">
        <v>4339.3214200000002</v>
      </c>
      <c r="E37" s="141">
        <v>864.24222999999995</v>
      </c>
      <c r="F37" s="141">
        <v>35.143450000000001</v>
      </c>
      <c r="G37" s="141">
        <v>183.3389</v>
      </c>
      <c r="H37" s="141">
        <v>10099.506460000001</v>
      </c>
      <c r="I37" s="214">
        <v>0</v>
      </c>
      <c r="J37" s="122"/>
      <c r="K37" s="206">
        <v>13</v>
      </c>
      <c r="L37" s="407"/>
    </row>
    <row r="38" spans="1:12" s="191" customFormat="1" ht="14.4" x14ac:dyDescent="0.3">
      <c r="A38" s="122"/>
      <c r="B38" s="144">
        <v>1993</v>
      </c>
      <c r="C38" s="141">
        <v>63.697490000000002</v>
      </c>
      <c r="D38" s="141">
        <v>4456.8921499999997</v>
      </c>
      <c r="E38" s="141">
        <v>901.1567</v>
      </c>
      <c r="F38" s="141">
        <v>42.918259999999997</v>
      </c>
      <c r="G38" s="141">
        <v>186.68664999999999</v>
      </c>
      <c r="H38" s="141">
        <v>10420.603569999999</v>
      </c>
      <c r="I38" s="214">
        <v>0</v>
      </c>
      <c r="J38" s="122"/>
      <c r="K38" s="206">
        <v>15</v>
      </c>
      <c r="L38" s="407"/>
    </row>
    <row r="39" spans="1:12" s="191" customFormat="1" ht="14.4" x14ac:dyDescent="0.3">
      <c r="A39" s="122"/>
      <c r="B39" s="144">
        <v>1994</v>
      </c>
      <c r="C39" s="141">
        <v>74.670919999999995</v>
      </c>
      <c r="D39" s="141">
        <v>5100.0581199999997</v>
      </c>
      <c r="E39" s="141">
        <v>855.48860000000002</v>
      </c>
      <c r="F39" s="141">
        <v>57.84619</v>
      </c>
      <c r="G39" s="141">
        <v>195.12499</v>
      </c>
      <c r="H39" s="141">
        <v>10478.55653</v>
      </c>
      <c r="I39" s="214">
        <v>0</v>
      </c>
      <c r="J39" s="122"/>
      <c r="K39" s="206">
        <v>0</v>
      </c>
      <c r="L39" s="407"/>
    </row>
    <row r="40" spans="1:12" s="191" customFormat="1" ht="14.4" x14ac:dyDescent="0.3">
      <c r="A40" s="122"/>
      <c r="B40" s="144">
        <v>1995</v>
      </c>
      <c r="C40" s="141">
        <v>78.114379999999997</v>
      </c>
      <c r="D40" s="141">
        <v>5389.6489099999999</v>
      </c>
      <c r="E40" s="141">
        <v>1051.7735600000001</v>
      </c>
      <c r="F40" s="141">
        <v>27.792760000000001</v>
      </c>
      <c r="G40" s="141">
        <v>191.77387999999999</v>
      </c>
      <c r="H40" s="141">
        <v>10669.409509999999</v>
      </c>
      <c r="I40" s="214">
        <v>0</v>
      </c>
      <c r="J40" s="122"/>
      <c r="K40" s="206">
        <v>17</v>
      </c>
      <c r="L40" s="407"/>
    </row>
    <row r="41" spans="1:12" s="191" customFormat="1" ht="14.4" x14ac:dyDescent="0.3">
      <c r="A41" s="122"/>
      <c r="B41" s="144">
        <v>1996</v>
      </c>
      <c r="C41" s="141">
        <v>99.187309999999997</v>
      </c>
      <c r="D41" s="141">
        <v>4885.6586600000001</v>
      </c>
      <c r="E41" s="141">
        <v>998.69278999999995</v>
      </c>
      <c r="F41" s="141">
        <v>15.526070000000001</v>
      </c>
      <c r="G41" s="141">
        <v>186.11466999999999</v>
      </c>
      <c r="H41" s="141">
        <v>11070.3835</v>
      </c>
      <c r="I41" s="214">
        <v>0</v>
      </c>
      <c r="J41" s="122"/>
      <c r="K41" s="206">
        <v>0</v>
      </c>
      <c r="L41" s="407"/>
    </row>
    <row r="42" spans="1:12" s="191" customFormat="1" ht="14.4" x14ac:dyDescent="0.3">
      <c r="A42" s="122"/>
      <c r="B42" s="144">
        <v>1997</v>
      </c>
      <c r="C42" s="141">
        <v>71.036109999999994</v>
      </c>
      <c r="D42" s="141">
        <v>5718.3825900000002</v>
      </c>
      <c r="E42" s="141">
        <v>792.58982000000003</v>
      </c>
      <c r="F42" s="141">
        <v>8.0752400000000009</v>
      </c>
      <c r="G42" s="141">
        <v>196.60876999999999</v>
      </c>
      <c r="H42" s="141">
        <v>10782.08806</v>
      </c>
      <c r="I42" s="214">
        <v>0</v>
      </c>
      <c r="J42" s="122"/>
      <c r="K42" s="206">
        <v>0</v>
      </c>
      <c r="L42" s="407"/>
    </row>
    <row r="43" spans="1:12" s="191" customFormat="1" ht="14.4" x14ac:dyDescent="0.3">
      <c r="A43" s="122"/>
      <c r="B43" s="144">
        <v>1998</v>
      </c>
      <c r="C43" s="141">
        <v>102.42221000000001</v>
      </c>
      <c r="D43" s="141">
        <v>5350.1470399999998</v>
      </c>
      <c r="E43" s="141">
        <v>797.76093000000003</v>
      </c>
      <c r="F43" s="141">
        <v>62.399619999999999</v>
      </c>
      <c r="G43" s="141">
        <v>205.82096999999999</v>
      </c>
      <c r="H43" s="141">
        <v>11145.155339999999</v>
      </c>
      <c r="I43" s="214">
        <v>0</v>
      </c>
      <c r="J43" s="122"/>
      <c r="K43" s="206">
        <v>10</v>
      </c>
      <c r="L43" s="407"/>
    </row>
    <row r="44" spans="1:12" s="191" customFormat="1" ht="14.4" x14ac:dyDescent="0.3">
      <c r="A44" s="122"/>
      <c r="B44" s="144">
        <v>1999</v>
      </c>
      <c r="C44" s="141">
        <v>121.30054</v>
      </c>
      <c r="D44" s="141">
        <v>5535.57798</v>
      </c>
      <c r="E44" s="141">
        <v>835.80107999999996</v>
      </c>
      <c r="F44" s="141">
        <v>12.272</v>
      </c>
      <c r="G44" s="141">
        <v>207.97429</v>
      </c>
      <c r="H44" s="141">
        <v>11334.273020000001</v>
      </c>
      <c r="I44" s="214">
        <v>0</v>
      </c>
      <c r="J44" s="122"/>
      <c r="K44" s="206">
        <v>11</v>
      </c>
      <c r="L44" s="407"/>
    </row>
    <row r="45" spans="1:12" s="191" customFormat="1" ht="14.4" x14ac:dyDescent="0.3">
      <c r="A45" s="122"/>
      <c r="B45" s="144">
        <v>2000</v>
      </c>
      <c r="C45" s="141">
        <v>134</v>
      </c>
      <c r="D45" s="141">
        <v>5812</v>
      </c>
      <c r="E45" s="141">
        <v>747</v>
      </c>
      <c r="F45" s="141">
        <v>11</v>
      </c>
      <c r="G45" s="141">
        <v>205</v>
      </c>
      <c r="H45" s="141">
        <v>11139</v>
      </c>
      <c r="I45" s="214">
        <v>0</v>
      </c>
      <c r="J45" s="122"/>
      <c r="K45" s="206">
        <v>13</v>
      </c>
      <c r="L45" s="407"/>
    </row>
    <row r="46" spans="1:12" s="191" customFormat="1" ht="14.4" x14ac:dyDescent="0.3">
      <c r="A46" s="122"/>
      <c r="B46" s="144">
        <v>2001</v>
      </c>
      <c r="C46" s="141">
        <v>109</v>
      </c>
      <c r="D46" s="141">
        <v>6200</v>
      </c>
      <c r="E46" s="141">
        <v>756</v>
      </c>
      <c r="F46" s="141">
        <v>20</v>
      </c>
      <c r="G46" s="141">
        <v>188</v>
      </c>
      <c r="H46" s="141">
        <v>11079</v>
      </c>
      <c r="I46" s="214">
        <v>0</v>
      </c>
      <c r="J46" s="122"/>
      <c r="K46" s="206">
        <v>35</v>
      </c>
      <c r="L46" s="407"/>
    </row>
    <row r="47" spans="1:12" s="191" customFormat="1" ht="14.4" x14ac:dyDescent="0.3">
      <c r="A47" s="122"/>
      <c r="B47" s="144">
        <v>2002</v>
      </c>
      <c r="C47" s="141">
        <v>115</v>
      </c>
      <c r="D47" s="141">
        <v>6018</v>
      </c>
      <c r="E47" s="141">
        <v>768</v>
      </c>
      <c r="F47" s="141">
        <v>11</v>
      </c>
      <c r="G47" s="141">
        <v>185</v>
      </c>
      <c r="H47" s="141">
        <v>11290</v>
      </c>
      <c r="I47" s="214">
        <v>0</v>
      </c>
      <c r="J47" s="122"/>
      <c r="K47" s="206">
        <v>35</v>
      </c>
      <c r="L47" s="407"/>
    </row>
    <row r="48" spans="1:12" s="191" customFormat="1" ht="14.4" x14ac:dyDescent="0.3">
      <c r="A48" s="122"/>
      <c r="B48" s="144">
        <v>2003</v>
      </c>
      <c r="C48" s="141">
        <v>101</v>
      </c>
      <c r="D48" s="141">
        <v>5050</v>
      </c>
      <c r="E48" s="141">
        <v>832</v>
      </c>
      <c r="F48" s="141">
        <v>13</v>
      </c>
      <c r="G48" s="141">
        <v>171</v>
      </c>
      <c r="H48" s="141">
        <v>11246</v>
      </c>
      <c r="I48" s="214">
        <v>0</v>
      </c>
      <c r="J48" s="122"/>
      <c r="K48" s="206">
        <v>30</v>
      </c>
      <c r="L48" s="407"/>
    </row>
    <row r="49" spans="1:13" s="191" customFormat="1" ht="14.4" x14ac:dyDescent="0.3">
      <c r="A49" s="122"/>
      <c r="B49" s="144">
        <v>2004</v>
      </c>
      <c r="C49" s="141">
        <v>42</v>
      </c>
      <c r="D49" s="141">
        <v>6237</v>
      </c>
      <c r="E49" s="141">
        <v>1008</v>
      </c>
      <c r="F49" s="141">
        <v>26</v>
      </c>
      <c r="G49" s="141">
        <v>174</v>
      </c>
      <c r="H49" s="141">
        <v>11295</v>
      </c>
      <c r="I49" s="214">
        <v>0</v>
      </c>
      <c r="J49" s="122"/>
      <c r="K49" s="206">
        <v>38</v>
      </c>
      <c r="L49" s="407"/>
    </row>
    <row r="50" spans="1:13" s="191" customFormat="1" ht="14.4" x14ac:dyDescent="0.3">
      <c r="A50" s="122"/>
      <c r="B50" s="144">
        <v>2005</v>
      </c>
      <c r="C50" s="141">
        <v>47</v>
      </c>
      <c r="D50" s="141">
        <v>7597</v>
      </c>
      <c r="E50" s="141">
        <v>1112</v>
      </c>
      <c r="F50" s="141">
        <v>22</v>
      </c>
      <c r="G50" s="141">
        <v>173</v>
      </c>
      <c r="H50" s="141">
        <v>11117</v>
      </c>
      <c r="I50" s="214">
        <v>0</v>
      </c>
      <c r="J50" s="122"/>
      <c r="K50" s="206">
        <v>261</v>
      </c>
      <c r="L50" s="407">
        <v>1</v>
      </c>
    </row>
    <row r="51" spans="1:13" s="191" customFormat="1" ht="14.4" x14ac:dyDescent="0.3">
      <c r="A51" s="122"/>
      <c r="B51" s="144">
        <v>2006</v>
      </c>
      <c r="C51" s="141">
        <v>87</v>
      </c>
      <c r="D51" s="141">
        <v>8122</v>
      </c>
      <c r="E51" s="141">
        <v>1045</v>
      </c>
      <c r="F51" s="141">
        <v>18</v>
      </c>
      <c r="G51" s="141">
        <v>168</v>
      </c>
      <c r="H51" s="141">
        <v>11251</v>
      </c>
      <c r="I51" s="214">
        <v>30</v>
      </c>
      <c r="J51" s="122"/>
      <c r="K51" s="206">
        <v>311</v>
      </c>
      <c r="L51" s="407">
        <v>3</v>
      </c>
    </row>
    <row r="52" spans="1:13" s="191" customFormat="1" ht="14.4" x14ac:dyDescent="0.3">
      <c r="A52" s="122"/>
      <c r="B52" s="144">
        <v>2007</v>
      </c>
      <c r="C52" s="141">
        <v>69</v>
      </c>
      <c r="D52" s="141">
        <v>9013</v>
      </c>
      <c r="E52" s="141">
        <v>1026</v>
      </c>
      <c r="F52" s="141">
        <v>12</v>
      </c>
      <c r="G52" s="141">
        <v>174</v>
      </c>
      <c r="H52" s="141">
        <v>11563</v>
      </c>
      <c r="I52" s="214">
        <v>0</v>
      </c>
      <c r="J52" s="122"/>
      <c r="K52" s="206">
        <v>525</v>
      </c>
      <c r="L52" s="407">
        <v>4</v>
      </c>
    </row>
    <row r="53" spans="1:13" s="191" customFormat="1" ht="14.4" x14ac:dyDescent="0.3">
      <c r="A53" s="122"/>
      <c r="B53" s="144">
        <v>2008</v>
      </c>
      <c r="C53" s="141">
        <v>90</v>
      </c>
      <c r="D53" s="141">
        <v>8055</v>
      </c>
      <c r="E53" s="141">
        <v>832</v>
      </c>
      <c r="F53" s="141">
        <v>35</v>
      </c>
      <c r="G53" s="141">
        <v>161</v>
      </c>
      <c r="H53" s="141">
        <v>11250</v>
      </c>
      <c r="I53" s="214">
        <v>0</v>
      </c>
      <c r="J53" s="122"/>
      <c r="K53" s="206">
        <v>660</v>
      </c>
      <c r="L53" s="407">
        <v>3</v>
      </c>
    </row>
    <row r="54" spans="1:13" s="191" customFormat="1" ht="14.4" x14ac:dyDescent="0.3">
      <c r="A54" s="122"/>
      <c r="B54" s="144">
        <v>2009</v>
      </c>
      <c r="C54" s="141">
        <v>75</v>
      </c>
      <c r="D54" s="141">
        <v>7454</v>
      </c>
      <c r="E54" s="141">
        <v>792</v>
      </c>
      <c r="F54" s="141">
        <v>10</v>
      </c>
      <c r="G54" s="141">
        <v>145</v>
      </c>
      <c r="H54" s="141">
        <v>11471</v>
      </c>
      <c r="I54" s="214">
        <v>0</v>
      </c>
      <c r="J54" s="122"/>
      <c r="K54" s="206">
        <v>762</v>
      </c>
      <c r="L54" s="407">
        <v>4</v>
      </c>
    </row>
    <row r="55" spans="1:13" s="191" customFormat="1" ht="14.4" x14ac:dyDescent="0.3">
      <c r="A55" s="122"/>
      <c r="B55" s="144">
        <v>2010</v>
      </c>
      <c r="C55" s="141">
        <v>47</v>
      </c>
      <c r="D55" s="141">
        <v>7475</v>
      </c>
      <c r="E55" s="141">
        <v>928</v>
      </c>
      <c r="F55" s="141">
        <v>13</v>
      </c>
      <c r="G55" s="141">
        <v>129</v>
      </c>
      <c r="H55" s="141">
        <v>11596</v>
      </c>
      <c r="I55" s="214">
        <v>0</v>
      </c>
      <c r="J55" s="122"/>
      <c r="K55" s="206">
        <v>699</v>
      </c>
      <c r="L55" s="407">
        <v>3</v>
      </c>
    </row>
    <row r="56" spans="1:13" s="191" customFormat="1" ht="14.4" x14ac:dyDescent="0.3">
      <c r="A56" s="122"/>
      <c r="B56" s="144">
        <v>2011</v>
      </c>
      <c r="C56" s="141">
        <v>44</v>
      </c>
      <c r="D56" s="141">
        <v>7931</v>
      </c>
      <c r="E56" s="141">
        <v>919</v>
      </c>
      <c r="F56" s="141">
        <v>12</v>
      </c>
      <c r="G56" s="141">
        <v>127</v>
      </c>
      <c r="H56" s="141">
        <v>11424</v>
      </c>
      <c r="I56" s="214">
        <v>0</v>
      </c>
      <c r="J56" s="122"/>
      <c r="K56" s="206">
        <v>888</v>
      </c>
      <c r="L56" s="407">
        <v>10</v>
      </c>
    </row>
    <row r="57" spans="1:13" s="191" customFormat="1" ht="14.4" x14ac:dyDescent="0.3">
      <c r="A57" s="122"/>
      <c r="B57" s="144">
        <v>2012</v>
      </c>
      <c r="C57" s="141">
        <v>41</v>
      </c>
      <c r="D57" s="141">
        <v>7247</v>
      </c>
      <c r="E57" s="141">
        <v>936</v>
      </c>
      <c r="F57" s="141">
        <v>11</v>
      </c>
      <c r="G57" s="141">
        <v>115</v>
      </c>
      <c r="H57" s="141">
        <v>11598</v>
      </c>
      <c r="I57" s="214">
        <v>0</v>
      </c>
      <c r="J57" s="122"/>
      <c r="K57" s="206">
        <v>978</v>
      </c>
      <c r="L57" s="407">
        <v>9</v>
      </c>
    </row>
    <row r="58" spans="1:13" s="191" customFormat="1" ht="14.4" x14ac:dyDescent="0.3">
      <c r="A58" s="122"/>
      <c r="B58" s="144">
        <v>2013</v>
      </c>
      <c r="C58" s="141">
        <v>37</v>
      </c>
      <c r="D58" s="141">
        <v>7754</v>
      </c>
      <c r="E58" s="141">
        <v>875</v>
      </c>
      <c r="F58" s="141">
        <v>6</v>
      </c>
      <c r="G58" s="141">
        <v>123</v>
      </c>
      <c r="H58" s="141">
        <v>11839</v>
      </c>
      <c r="I58" s="214">
        <v>0</v>
      </c>
      <c r="J58" s="122"/>
      <c r="K58" s="206">
        <v>1035</v>
      </c>
      <c r="L58" s="407">
        <v>10</v>
      </c>
    </row>
    <row r="59" spans="1:13" s="191" customFormat="1" ht="14.4" x14ac:dyDescent="0.3">
      <c r="A59" s="122"/>
      <c r="B59" s="144">
        <v>2014</v>
      </c>
      <c r="C59" s="141">
        <v>55</v>
      </c>
      <c r="D59" s="141">
        <v>7209</v>
      </c>
      <c r="E59" s="141">
        <v>974</v>
      </c>
      <c r="F59" s="141">
        <v>3</v>
      </c>
      <c r="G59" s="141">
        <v>122</v>
      </c>
      <c r="H59" s="141">
        <v>11981</v>
      </c>
      <c r="I59" s="214">
        <v>0</v>
      </c>
      <c r="J59" s="122"/>
      <c r="K59" s="206">
        <v>1028</v>
      </c>
      <c r="L59" s="407">
        <v>9</v>
      </c>
    </row>
    <row r="60" spans="1:13" s="191" customFormat="1" ht="14.4" x14ac:dyDescent="0.3">
      <c r="A60" s="122"/>
      <c r="B60" s="144">
        <v>2015</v>
      </c>
      <c r="C60" s="141">
        <v>57</v>
      </c>
      <c r="D60" s="141">
        <v>6666</v>
      </c>
      <c r="E60" s="141">
        <v>953</v>
      </c>
      <c r="F60" s="141">
        <v>4</v>
      </c>
      <c r="G60" s="141">
        <v>129</v>
      </c>
      <c r="H60" s="141">
        <v>12276</v>
      </c>
      <c r="I60" s="214">
        <v>0</v>
      </c>
      <c r="J60" s="122"/>
      <c r="K60" s="206">
        <v>1270</v>
      </c>
      <c r="L60" s="407">
        <v>8</v>
      </c>
    </row>
    <row r="61" spans="1:13" s="191" customFormat="1" ht="14.4" x14ac:dyDescent="0.3">
      <c r="A61" s="122"/>
      <c r="B61" s="144">
        <v>2016</v>
      </c>
      <c r="C61" s="141">
        <v>49</v>
      </c>
      <c r="D61" s="141">
        <v>7068</v>
      </c>
      <c r="E61" s="141">
        <v>952</v>
      </c>
      <c r="F61" s="141">
        <v>3</v>
      </c>
      <c r="G61" s="141">
        <v>124</v>
      </c>
      <c r="H61" s="141">
        <v>12488</v>
      </c>
      <c r="I61" s="214">
        <v>0</v>
      </c>
      <c r="J61" s="122"/>
      <c r="K61" s="206">
        <v>1343</v>
      </c>
      <c r="L61" s="407">
        <v>12</v>
      </c>
    </row>
    <row r="62" spans="1:13" s="191" customFormat="1" ht="14.4" x14ac:dyDescent="0.3">
      <c r="A62" s="122"/>
      <c r="B62" s="144">
        <v>2017</v>
      </c>
      <c r="C62" s="141">
        <v>44</v>
      </c>
      <c r="D62" s="141">
        <v>7368</v>
      </c>
      <c r="E62" s="141">
        <v>1105</v>
      </c>
      <c r="F62" s="141">
        <v>3</v>
      </c>
      <c r="G62" s="141">
        <v>116</v>
      </c>
      <c r="H62" s="141">
        <v>12466</v>
      </c>
      <c r="I62" s="141">
        <v>0</v>
      </c>
      <c r="J62" s="537"/>
      <c r="K62" s="206">
        <v>1345</v>
      </c>
      <c r="L62" s="408">
        <v>5</v>
      </c>
    </row>
    <row r="63" spans="1:13" s="191" customFormat="1" ht="14.4" x14ac:dyDescent="0.3">
      <c r="A63" s="122"/>
      <c r="B63" s="144">
        <v>2018</v>
      </c>
      <c r="C63" s="141">
        <v>49</v>
      </c>
      <c r="D63" s="141">
        <v>7507</v>
      </c>
      <c r="E63" s="141">
        <v>1248</v>
      </c>
      <c r="F63" s="141">
        <v>6</v>
      </c>
      <c r="G63" s="141">
        <v>109</v>
      </c>
      <c r="H63" s="141">
        <v>12279</v>
      </c>
      <c r="I63" s="141">
        <v>0</v>
      </c>
      <c r="J63" s="537"/>
      <c r="K63" s="206">
        <v>1319</v>
      </c>
      <c r="L63" s="408">
        <v>6</v>
      </c>
    </row>
    <row r="64" spans="1:13" s="219" customFormat="1" x14ac:dyDescent="0.25">
      <c r="A64" s="150"/>
      <c r="B64" s="144">
        <v>2019</v>
      </c>
      <c r="C64" s="141">
        <v>46</v>
      </c>
      <c r="D64" s="141">
        <v>7456</v>
      </c>
      <c r="E64" s="141">
        <v>1239</v>
      </c>
      <c r="F64" s="141">
        <v>5</v>
      </c>
      <c r="G64" s="141">
        <v>105</v>
      </c>
      <c r="H64" s="141">
        <v>12306</v>
      </c>
      <c r="I64" s="141">
        <v>0</v>
      </c>
      <c r="J64" s="536"/>
      <c r="K64" s="536">
        <v>1345</v>
      </c>
      <c r="L64" s="538" t="s">
        <v>331</v>
      </c>
      <c r="M64" s="141"/>
    </row>
    <row r="65" spans="1:220" s="219" customFormat="1" x14ac:dyDescent="0.25">
      <c r="A65" s="150"/>
      <c r="B65" s="144">
        <v>2020</v>
      </c>
      <c r="C65" s="141">
        <v>48</v>
      </c>
      <c r="D65" s="141">
        <v>8127</v>
      </c>
      <c r="E65" s="141">
        <v>1192</v>
      </c>
      <c r="F65" s="141">
        <v>8</v>
      </c>
      <c r="G65" s="141">
        <v>104</v>
      </c>
      <c r="H65" s="141">
        <v>11521</v>
      </c>
      <c r="I65" s="141">
        <v>0</v>
      </c>
      <c r="J65" s="536"/>
      <c r="K65" s="538" t="s">
        <v>331</v>
      </c>
      <c r="L65" s="538" t="s">
        <v>331</v>
      </c>
      <c r="M65" s="141"/>
    </row>
    <row r="66" spans="1:220" s="210" customFormat="1" ht="13.5" customHeight="1" x14ac:dyDescent="0.3">
      <c r="A66" s="151" t="s">
        <v>98</v>
      </c>
      <c r="B66" s="151" t="s">
        <v>99</v>
      </c>
      <c r="C66" s="209"/>
      <c r="D66" s="209"/>
      <c r="E66" s="209"/>
      <c r="F66" s="209"/>
      <c r="G66" s="209"/>
      <c r="H66" s="209"/>
      <c r="I66" s="209"/>
      <c r="J66" s="151"/>
    </row>
    <row r="67" spans="1:220" s="210" customFormat="1" ht="13.5" customHeight="1" x14ac:dyDescent="0.3">
      <c r="A67" s="228">
        <v>1</v>
      </c>
      <c r="B67" s="151" t="s">
        <v>100</v>
      </c>
      <c r="C67" s="209"/>
      <c r="D67" s="209"/>
      <c r="E67" s="209"/>
      <c r="F67" s="209"/>
      <c r="G67" s="209"/>
      <c r="H67" s="209"/>
      <c r="I67" s="209"/>
      <c r="J67" s="151"/>
    </row>
    <row r="68" spans="1:220" s="210" customFormat="1" ht="13.5" customHeight="1" x14ac:dyDescent="0.3">
      <c r="A68" s="228">
        <v>2</v>
      </c>
      <c r="B68" s="151" t="s">
        <v>214</v>
      </c>
      <c r="C68" s="209"/>
      <c r="D68" s="209"/>
      <c r="E68" s="209"/>
      <c r="F68" s="209"/>
      <c r="G68" s="209"/>
      <c r="H68" s="209"/>
      <c r="I68" s="209"/>
      <c r="J68" s="151"/>
    </row>
    <row r="69" spans="1:220" s="210" customFormat="1" ht="13.5" customHeight="1" x14ac:dyDescent="0.3">
      <c r="A69" s="228">
        <v>3</v>
      </c>
      <c r="B69" s="496" t="s">
        <v>285</v>
      </c>
      <c r="C69" s="496"/>
      <c r="D69" s="496"/>
      <c r="E69" s="496"/>
      <c r="F69" s="496"/>
      <c r="G69" s="496"/>
      <c r="H69" s="496"/>
      <c r="I69" s="496"/>
      <c r="J69" s="151"/>
    </row>
    <row r="70" spans="1:220" s="210" customFormat="1" ht="13.5" customHeight="1" x14ac:dyDescent="0.3">
      <c r="A70" s="228"/>
      <c r="B70" s="496"/>
      <c r="C70" s="496"/>
      <c r="D70" s="496"/>
      <c r="E70" s="496"/>
      <c r="F70" s="496"/>
      <c r="G70" s="496"/>
      <c r="H70" s="496"/>
      <c r="I70" s="496"/>
      <c r="J70" s="151"/>
    </row>
    <row r="71" spans="1:220" s="210" customFormat="1" ht="24.75" customHeight="1" x14ac:dyDescent="0.3">
      <c r="A71" s="228"/>
      <c r="B71" s="496"/>
      <c r="C71" s="496"/>
      <c r="D71" s="496"/>
      <c r="E71" s="496"/>
      <c r="F71" s="496"/>
      <c r="G71" s="496"/>
      <c r="H71" s="496"/>
      <c r="I71" s="496"/>
      <c r="J71" s="151"/>
    </row>
    <row r="72" spans="1:220" s="152" customFormat="1" ht="25.5" customHeight="1" x14ac:dyDescent="0.3">
      <c r="A72" s="228">
        <v>4</v>
      </c>
      <c r="B72" s="496" t="s">
        <v>91</v>
      </c>
      <c r="C72" s="509"/>
      <c r="D72" s="509"/>
      <c r="E72" s="509"/>
      <c r="F72" s="509"/>
      <c r="G72" s="509"/>
      <c r="H72" s="509"/>
      <c r="I72" s="509"/>
      <c r="J72" s="509"/>
    </row>
    <row r="73" spans="1:220" s="210" customFormat="1" ht="14.25" customHeight="1" x14ac:dyDescent="0.3">
      <c r="A73" s="228">
        <v>5</v>
      </c>
      <c r="B73" s="151" t="s">
        <v>101</v>
      </c>
      <c r="C73" s="209"/>
      <c r="D73" s="209"/>
      <c r="E73" s="209"/>
      <c r="F73" s="209"/>
      <c r="G73" s="209"/>
      <c r="H73" s="209"/>
      <c r="I73" s="209"/>
      <c r="J73" s="151"/>
    </row>
    <row r="74" spans="1:220" s="210" customFormat="1" ht="13.5" customHeight="1" x14ac:dyDescent="0.3">
      <c r="A74" s="228">
        <v>6</v>
      </c>
      <c r="B74" s="151" t="s">
        <v>102</v>
      </c>
      <c r="C74" s="209"/>
      <c r="D74" s="209"/>
      <c r="E74" s="209"/>
      <c r="F74" s="209"/>
      <c r="G74" s="209"/>
      <c r="H74" s="209"/>
      <c r="I74" s="209"/>
      <c r="J74" s="151"/>
    </row>
    <row r="75" spans="1:220" s="211" customFormat="1" ht="54" customHeight="1" x14ac:dyDescent="0.3">
      <c r="A75" s="495" t="s">
        <v>193</v>
      </c>
      <c r="B75" s="509"/>
      <c r="C75" s="509"/>
      <c r="D75" s="509"/>
      <c r="E75" s="509"/>
      <c r="F75" s="509"/>
      <c r="G75" s="509"/>
      <c r="H75" s="509"/>
      <c r="I75" s="509"/>
      <c r="J75" s="509"/>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c r="BF75" s="152"/>
      <c r="BG75" s="152"/>
      <c r="BH75" s="152"/>
      <c r="BI75" s="152"/>
      <c r="BJ75" s="152"/>
      <c r="BK75" s="152"/>
      <c r="BL75" s="152"/>
      <c r="BM75" s="152"/>
      <c r="BN75" s="152"/>
      <c r="BO75" s="152"/>
      <c r="BP75" s="152"/>
      <c r="BQ75" s="152"/>
      <c r="BR75" s="152"/>
      <c r="BS75" s="152"/>
      <c r="BT75" s="152"/>
      <c r="BU75" s="152"/>
      <c r="BV75" s="152"/>
      <c r="BW75" s="152"/>
      <c r="BX75" s="152"/>
      <c r="BY75" s="152"/>
      <c r="BZ75" s="152"/>
      <c r="CA75" s="152"/>
      <c r="CB75" s="152"/>
      <c r="CC75" s="152"/>
      <c r="CD75" s="152"/>
      <c r="CE75" s="152"/>
      <c r="CF75" s="152"/>
      <c r="CG75" s="152"/>
      <c r="CH75" s="152"/>
      <c r="CI75" s="152"/>
      <c r="CJ75" s="152"/>
      <c r="CK75" s="152"/>
      <c r="CL75" s="152"/>
      <c r="CM75" s="152"/>
      <c r="CN75" s="152"/>
      <c r="CO75" s="152"/>
      <c r="CP75" s="152"/>
      <c r="CQ75" s="152"/>
      <c r="CR75" s="152"/>
      <c r="CS75" s="152"/>
      <c r="CT75" s="152"/>
      <c r="CU75" s="152"/>
      <c r="CV75" s="152"/>
      <c r="CW75" s="152"/>
      <c r="CX75" s="152"/>
      <c r="CY75" s="152"/>
      <c r="CZ75" s="152"/>
      <c r="DA75" s="152"/>
      <c r="DB75" s="152"/>
      <c r="DC75" s="152"/>
      <c r="DD75" s="152"/>
      <c r="DE75" s="152"/>
      <c r="DF75" s="152"/>
      <c r="DG75" s="152"/>
      <c r="DH75" s="152"/>
      <c r="DI75" s="152"/>
      <c r="DJ75" s="152"/>
      <c r="DK75" s="152"/>
      <c r="DL75" s="152"/>
      <c r="DM75" s="152"/>
      <c r="DN75" s="152"/>
      <c r="DO75" s="152"/>
      <c r="DP75" s="152"/>
      <c r="DQ75" s="152"/>
      <c r="DR75" s="152"/>
      <c r="DS75" s="152"/>
      <c r="DT75" s="152"/>
      <c r="DU75" s="152"/>
      <c r="DV75" s="152"/>
      <c r="DW75" s="152"/>
      <c r="DX75" s="152"/>
      <c r="DY75" s="152"/>
      <c r="DZ75" s="152"/>
      <c r="EA75" s="152"/>
      <c r="EB75" s="152"/>
      <c r="EC75" s="152"/>
      <c r="ED75" s="152"/>
      <c r="EE75" s="152"/>
      <c r="EF75" s="152"/>
      <c r="EG75" s="152"/>
      <c r="EH75" s="152"/>
      <c r="EI75" s="152"/>
      <c r="EJ75" s="152"/>
      <c r="EK75" s="152"/>
      <c r="EL75" s="152"/>
      <c r="EM75" s="152"/>
      <c r="EN75" s="152"/>
      <c r="EO75" s="152"/>
      <c r="EP75" s="152"/>
      <c r="EQ75" s="152"/>
      <c r="ER75" s="152"/>
      <c r="ES75" s="152"/>
      <c r="ET75" s="152"/>
      <c r="EU75" s="152"/>
      <c r="EV75" s="152"/>
      <c r="EW75" s="152"/>
      <c r="EX75" s="152"/>
      <c r="EY75" s="152"/>
      <c r="EZ75" s="152"/>
      <c r="FA75" s="152"/>
      <c r="FB75" s="152"/>
      <c r="FC75" s="152"/>
      <c r="FD75" s="152"/>
      <c r="FE75" s="152"/>
      <c r="FF75" s="152"/>
      <c r="FG75" s="152"/>
      <c r="FH75" s="152"/>
      <c r="FI75" s="152"/>
      <c r="FJ75" s="152"/>
      <c r="FK75" s="152"/>
      <c r="FL75" s="152"/>
      <c r="FM75" s="152"/>
      <c r="FN75" s="152"/>
      <c r="FO75" s="152"/>
      <c r="FP75" s="152"/>
      <c r="FQ75" s="152"/>
      <c r="FR75" s="152"/>
      <c r="FS75" s="152"/>
      <c r="FT75" s="152"/>
      <c r="FU75" s="152"/>
      <c r="FV75" s="152"/>
      <c r="FW75" s="152"/>
      <c r="FX75" s="152"/>
      <c r="FY75" s="152"/>
      <c r="FZ75" s="152"/>
      <c r="GA75" s="152"/>
      <c r="GB75" s="152"/>
      <c r="GC75" s="152"/>
      <c r="GD75" s="152"/>
      <c r="GE75" s="152"/>
      <c r="GF75" s="152"/>
      <c r="GG75" s="152"/>
      <c r="GH75" s="152"/>
      <c r="GI75" s="152"/>
      <c r="GJ75" s="152"/>
      <c r="GK75" s="152"/>
      <c r="GL75" s="152"/>
      <c r="GM75" s="152"/>
      <c r="GN75" s="152"/>
      <c r="GO75" s="152"/>
      <c r="GP75" s="152"/>
      <c r="GQ75" s="152"/>
      <c r="GR75" s="152"/>
      <c r="GS75" s="152"/>
      <c r="GT75" s="152"/>
      <c r="GU75" s="152"/>
      <c r="GV75" s="152"/>
      <c r="GW75" s="152"/>
      <c r="GX75" s="152"/>
      <c r="GY75" s="152"/>
      <c r="GZ75" s="152"/>
      <c r="HA75" s="152"/>
      <c r="HB75" s="152"/>
      <c r="HC75" s="152"/>
      <c r="HD75" s="152"/>
      <c r="HE75" s="152"/>
      <c r="HF75" s="152"/>
      <c r="HG75" s="152"/>
      <c r="HH75" s="152"/>
      <c r="HI75" s="152"/>
      <c r="HJ75" s="152"/>
      <c r="HK75" s="152"/>
      <c r="HL75" s="152"/>
    </row>
    <row r="76" spans="1:220" s="211" customFormat="1" ht="8.25" customHeight="1" x14ac:dyDescent="0.2">
      <c r="B76" s="212"/>
      <c r="J76" s="151"/>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c r="AS76" s="152"/>
      <c r="AT76" s="152"/>
      <c r="AU76" s="152"/>
      <c r="AV76" s="152"/>
      <c r="AW76" s="152"/>
      <c r="AX76" s="152"/>
      <c r="AY76" s="152"/>
      <c r="AZ76" s="152"/>
      <c r="BA76" s="152"/>
      <c r="BB76" s="152"/>
      <c r="BC76" s="152"/>
      <c r="BD76" s="152"/>
      <c r="BE76" s="152"/>
      <c r="BF76" s="152"/>
      <c r="BG76" s="152"/>
      <c r="BH76" s="152"/>
      <c r="BI76" s="152"/>
      <c r="BJ76" s="152"/>
      <c r="BK76" s="152"/>
      <c r="BL76" s="152"/>
      <c r="BM76" s="152"/>
      <c r="BN76" s="152"/>
      <c r="BO76" s="152"/>
      <c r="BP76" s="152"/>
      <c r="BQ76" s="152"/>
      <c r="BR76" s="152"/>
      <c r="BS76" s="152"/>
      <c r="BT76" s="152"/>
      <c r="BU76" s="152"/>
      <c r="BV76" s="152"/>
      <c r="BW76" s="152"/>
      <c r="BX76" s="152"/>
      <c r="BY76" s="152"/>
      <c r="BZ76" s="152"/>
      <c r="CA76" s="152"/>
      <c r="CB76" s="152"/>
      <c r="CC76" s="152"/>
      <c r="CD76" s="152"/>
      <c r="CE76" s="152"/>
      <c r="CF76" s="152"/>
      <c r="CG76" s="152"/>
      <c r="CH76" s="152"/>
      <c r="CI76" s="152"/>
      <c r="CJ76" s="152"/>
      <c r="CK76" s="152"/>
      <c r="CL76" s="152"/>
      <c r="CM76" s="152"/>
      <c r="CN76" s="152"/>
      <c r="CO76" s="152"/>
      <c r="CP76" s="152"/>
      <c r="CQ76" s="152"/>
      <c r="CR76" s="152"/>
      <c r="CS76" s="152"/>
      <c r="CT76" s="152"/>
      <c r="CU76" s="152"/>
      <c r="CV76" s="152"/>
      <c r="CW76" s="152"/>
      <c r="CX76" s="152"/>
      <c r="CY76" s="152"/>
      <c r="CZ76" s="152"/>
      <c r="DA76" s="152"/>
      <c r="DB76" s="152"/>
      <c r="DC76" s="152"/>
      <c r="DD76" s="152"/>
      <c r="DE76" s="152"/>
      <c r="DF76" s="152"/>
      <c r="DG76" s="152"/>
      <c r="DH76" s="152"/>
      <c r="DI76" s="152"/>
      <c r="DJ76" s="152"/>
      <c r="DK76" s="152"/>
      <c r="DL76" s="152"/>
      <c r="DM76" s="152"/>
      <c r="DN76" s="152"/>
      <c r="DO76" s="152"/>
      <c r="DP76" s="152"/>
      <c r="DQ76" s="152"/>
      <c r="DR76" s="152"/>
      <c r="DS76" s="152"/>
      <c r="DT76" s="152"/>
      <c r="DU76" s="152"/>
      <c r="DV76" s="152"/>
      <c r="DW76" s="152"/>
      <c r="DX76" s="152"/>
      <c r="DY76" s="152"/>
      <c r="DZ76" s="152"/>
      <c r="EA76" s="152"/>
      <c r="EB76" s="152"/>
      <c r="EC76" s="152"/>
      <c r="ED76" s="152"/>
      <c r="EE76" s="152"/>
      <c r="EF76" s="152"/>
      <c r="EG76" s="152"/>
      <c r="EH76" s="152"/>
      <c r="EI76" s="152"/>
      <c r="EJ76" s="152"/>
      <c r="EK76" s="152"/>
      <c r="EL76" s="152"/>
      <c r="EM76" s="152"/>
      <c r="EN76" s="152"/>
      <c r="EO76" s="152"/>
      <c r="EP76" s="152"/>
      <c r="EQ76" s="152"/>
      <c r="ER76" s="152"/>
      <c r="ES76" s="152"/>
      <c r="ET76" s="152"/>
      <c r="EU76" s="152"/>
      <c r="EV76" s="152"/>
      <c r="EW76" s="152"/>
      <c r="EX76" s="152"/>
      <c r="EY76" s="152"/>
      <c r="EZ76" s="152"/>
      <c r="FA76" s="152"/>
      <c r="FB76" s="152"/>
      <c r="FC76" s="152"/>
      <c r="FD76" s="152"/>
      <c r="FE76" s="152"/>
      <c r="FF76" s="152"/>
      <c r="FG76" s="152"/>
      <c r="FH76" s="152"/>
      <c r="FI76" s="152"/>
      <c r="FJ76" s="152"/>
      <c r="FK76" s="152"/>
      <c r="FL76" s="152"/>
      <c r="FM76" s="152"/>
      <c r="FN76" s="152"/>
      <c r="FO76" s="152"/>
      <c r="FP76" s="152"/>
      <c r="FQ76" s="152"/>
      <c r="FR76" s="152"/>
      <c r="FS76" s="152"/>
      <c r="FT76" s="152"/>
      <c r="FU76" s="152"/>
      <c r="FV76" s="152"/>
      <c r="FW76" s="152"/>
      <c r="FX76" s="152"/>
      <c r="FY76" s="152"/>
      <c r="FZ76" s="152"/>
      <c r="GA76" s="152"/>
      <c r="GB76" s="152"/>
      <c r="GC76" s="152"/>
      <c r="GD76" s="152"/>
      <c r="GE76" s="152"/>
      <c r="GF76" s="152"/>
      <c r="GG76" s="152"/>
      <c r="GH76" s="152"/>
      <c r="GI76" s="152"/>
      <c r="GJ76" s="152"/>
      <c r="GK76" s="152"/>
      <c r="GL76" s="152"/>
      <c r="GM76" s="152"/>
      <c r="GN76" s="152"/>
      <c r="GO76" s="152"/>
      <c r="GP76" s="152"/>
      <c r="GQ76" s="152"/>
      <c r="GR76" s="152"/>
      <c r="GS76" s="152"/>
      <c r="GT76" s="152"/>
      <c r="GU76" s="152"/>
      <c r="GV76" s="152"/>
      <c r="GW76" s="152"/>
      <c r="GX76" s="152"/>
      <c r="GY76" s="152"/>
      <c r="GZ76" s="152"/>
      <c r="HA76" s="152"/>
      <c r="HB76" s="152"/>
      <c r="HC76" s="152"/>
      <c r="HD76" s="152"/>
      <c r="HE76" s="152"/>
      <c r="HF76" s="152"/>
      <c r="HG76" s="152"/>
      <c r="HH76" s="152"/>
      <c r="HI76" s="152"/>
      <c r="HJ76" s="152"/>
      <c r="HK76" s="152"/>
      <c r="HL76" s="152"/>
    </row>
    <row r="77" spans="1:220" s="211" customFormat="1" ht="67.5" customHeight="1" x14ac:dyDescent="0.3">
      <c r="A77" s="495" t="s">
        <v>327</v>
      </c>
      <c r="B77" s="509"/>
      <c r="C77" s="509"/>
      <c r="D77" s="509"/>
      <c r="E77" s="509"/>
      <c r="F77" s="509"/>
      <c r="G77" s="509"/>
      <c r="H77" s="509"/>
      <c r="I77" s="509"/>
      <c r="J77" s="509"/>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c r="AS77" s="152"/>
      <c r="AT77" s="152"/>
      <c r="AU77" s="152"/>
      <c r="AV77" s="152"/>
      <c r="AW77" s="152"/>
      <c r="AX77" s="152"/>
      <c r="AY77" s="152"/>
      <c r="AZ77" s="152"/>
      <c r="BA77" s="152"/>
      <c r="BB77" s="152"/>
      <c r="BC77" s="152"/>
      <c r="BD77" s="152"/>
      <c r="BE77" s="152"/>
      <c r="BF77" s="152"/>
      <c r="BG77" s="152"/>
      <c r="BH77" s="152"/>
      <c r="BI77" s="152"/>
      <c r="BJ77" s="152"/>
      <c r="BK77" s="152"/>
      <c r="BL77" s="152"/>
      <c r="BM77" s="152"/>
      <c r="BN77" s="152"/>
      <c r="BO77" s="152"/>
      <c r="BP77" s="152"/>
      <c r="BQ77" s="152"/>
      <c r="BR77" s="152"/>
      <c r="BS77" s="152"/>
      <c r="BT77" s="152"/>
      <c r="BU77" s="152"/>
      <c r="BV77" s="152"/>
      <c r="BW77" s="152"/>
      <c r="BX77" s="152"/>
      <c r="BY77" s="152"/>
      <c r="BZ77" s="152"/>
      <c r="CA77" s="152"/>
      <c r="CB77" s="152"/>
      <c r="CC77" s="152"/>
      <c r="CD77" s="152"/>
      <c r="CE77" s="152"/>
      <c r="CF77" s="152"/>
      <c r="CG77" s="152"/>
      <c r="CH77" s="152"/>
      <c r="CI77" s="152"/>
      <c r="CJ77" s="152"/>
      <c r="CK77" s="152"/>
      <c r="CL77" s="152"/>
      <c r="CM77" s="152"/>
      <c r="CN77" s="152"/>
      <c r="CO77" s="152"/>
      <c r="CP77" s="152"/>
      <c r="CQ77" s="152"/>
      <c r="CR77" s="152"/>
      <c r="CS77" s="152"/>
      <c r="CT77" s="152"/>
      <c r="CU77" s="152"/>
      <c r="CV77" s="152"/>
      <c r="CW77" s="152"/>
      <c r="CX77" s="152"/>
      <c r="CY77" s="152"/>
      <c r="CZ77" s="152"/>
      <c r="DA77" s="152"/>
      <c r="DB77" s="152"/>
      <c r="DC77" s="152"/>
      <c r="DD77" s="152"/>
      <c r="DE77" s="152"/>
      <c r="DF77" s="152"/>
      <c r="DG77" s="152"/>
      <c r="DH77" s="152"/>
      <c r="DI77" s="152"/>
      <c r="DJ77" s="152"/>
      <c r="DK77" s="152"/>
      <c r="DL77" s="152"/>
      <c r="DM77" s="152"/>
      <c r="DN77" s="152"/>
      <c r="DO77" s="152"/>
      <c r="DP77" s="152"/>
      <c r="DQ77" s="152"/>
      <c r="DR77" s="152"/>
      <c r="DS77" s="152"/>
      <c r="DT77" s="152"/>
      <c r="DU77" s="152"/>
      <c r="DV77" s="152"/>
      <c r="DW77" s="152"/>
      <c r="DX77" s="152"/>
      <c r="DY77" s="152"/>
      <c r="DZ77" s="152"/>
      <c r="EA77" s="152"/>
      <c r="EB77" s="152"/>
      <c r="EC77" s="152"/>
      <c r="ED77" s="152"/>
      <c r="EE77" s="152"/>
      <c r="EF77" s="152"/>
      <c r="EG77" s="152"/>
      <c r="EH77" s="152"/>
      <c r="EI77" s="152"/>
      <c r="EJ77" s="152"/>
      <c r="EK77" s="152"/>
      <c r="EL77" s="152"/>
      <c r="EM77" s="152"/>
      <c r="EN77" s="152"/>
      <c r="EO77" s="152"/>
      <c r="EP77" s="152"/>
      <c r="EQ77" s="152"/>
      <c r="ER77" s="152"/>
      <c r="ES77" s="152"/>
      <c r="ET77" s="152"/>
      <c r="EU77" s="152"/>
      <c r="EV77" s="152"/>
      <c r="EW77" s="152"/>
      <c r="EX77" s="152"/>
      <c r="EY77" s="152"/>
      <c r="EZ77" s="152"/>
      <c r="FA77" s="152"/>
      <c r="FB77" s="152"/>
      <c r="FC77" s="152"/>
      <c r="FD77" s="152"/>
      <c r="FE77" s="152"/>
      <c r="FF77" s="152"/>
      <c r="FG77" s="152"/>
      <c r="FH77" s="152"/>
      <c r="FI77" s="152"/>
      <c r="FJ77" s="152"/>
      <c r="FK77" s="152"/>
      <c r="FL77" s="152"/>
      <c r="FM77" s="152"/>
      <c r="FN77" s="152"/>
      <c r="FO77" s="152"/>
      <c r="FP77" s="152"/>
      <c r="FQ77" s="152"/>
      <c r="FR77" s="152"/>
      <c r="FS77" s="152"/>
      <c r="FT77" s="152"/>
      <c r="FU77" s="152"/>
      <c r="FV77" s="152"/>
      <c r="FW77" s="152"/>
      <c r="FX77" s="152"/>
      <c r="FY77" s="152"/>
      <c r="FZ77" s="152"/>
      <c r="GA77" s="152"/>
      <c r="GB77" s="152"/>
      <c r="GC77" s="152"/>
      <c r="GD77" s="152"/>
      <c r="GE77" s="152"/>
      <c r="GF77" s="152"/>
      <c r="GG77" s="152"/>
      <c r="GH77" s="152"/>
      <c r="GI77" s="152"/>
      <c r="GJ77" s="152"/>
      <c r="GK77" s="152"/>
      <c r="GL77" s="152"/>
      <c r="GM77" s="152"/>
      <c r="GN77" s="152"/>
      <c r="GO77" s="152"/>
      <c r="GP77" s="152"/>
      <c r="GQ77" s="152"/>
      <c r="GR77" s="152"/>
      <c r="GS77" s="152"/>
      <c r="GT77" s="152"/>
      <c r="GU77" s="152"/>
      <c r="GV77" s="152"/>
      <c r="GW77" s="152"/>
      <c r="GX77" s="152"/>
      <c r="GY77" s="152"/>
      <c r="GZ77" s="152"/>
      <c r="HA77" s="152"/>
      <c r="HB77" s="152"/>
      <c r="HC77" s="152"/>
      <c r="HD77" s="152"/>
      <c r="HE77" s="152"/>
      <c r="HF77" s="152"/>
      <c r="HG77" s="152"/>
      <c r="HH77" s="152"/>
      <c r="HI77" s="152"/>
      <c r="HJ77" s="152"/>
      <c r="HK77" s="152"/>
      <c r="HL77" s="152"/>
    </row>
  </sheetData>
  <mergeCells count="5">
    <mergeCell ref="A1:J1"/>
    <mergeCell ref="B72:J72"/>
    <mergeCell ref="A75:J75"/>
    <mergeCell ref="A77:J77"/>
    <mergeCell ref="B69:I7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74"/>
  <sheetViews>
    <sheetView zoomScaleNormal="100" workbookViewId="0">
      <pane ySplit="3" topLeftCell="A4" activePane="bottomLeft" state="frozen"/>
      <selection pane="bottomLeft"/>
    </sheetView>
  </sheetViews>
  <sheetFormatPr defaultRowHeight="13.8" x14ac:dyDescent="0.3"/>
  <cols>
    <col min="1" max="1" width="8.88671875" style="148" customWidth="1"/>
    <col min="2" max="2" width="13.5546875" style="148" customWidth="1"/>
    <col min="3" max="3" width="9.6640625" style="148" customWidth="1"/>
    <col min="4" max="4" width="9.109375" style="148"/>
    <col min="5" max="5" width="12.33203125" style="148" customWidth="1"/>
    <col min="6" max="6" width="13.5546875" style="148" customWidth="1"/>
    <col min="7" max="7" width="12.6640625" style="148" customWidth="1"/>
    <col min="8" max="8" width="9.109375" style="148"/>
    <col min="9" max="9" width="2.5546875" style="148" customWidth="1"/>
    <col min="10" max="10" width="11.109375" style="148" bestFit="1" customWidth="1"/>
    <col min="11" max="11" width="9.109375" style="148"/>
    <col min="12" max="12" width="11.5546875" style="148" bestFit="1" customWidth="1"/>
    <col min="13" max="256" width="9.109375" style="148"/>
    <col min="257" max="257" width="8.88671875" style="148" customWidth="1"/>
    <col min="258" max="258" width="13.5546875" style="148" customWidth="1"/>
    <col min="259" max="259" width="9.6640625" style="148" customWidth="1"/>
    <col min="260" max="260" width="9.109375" style="148"/>
    <col min="261" max="261" width="12.33203125" style="148" customWidth="1"/>
    <col min="262" max="262" width="13.5546875" style="148" customWidth="1"/>
    <col min="263" max="263" width="12.6640625" style="148" customWidth="1"/>
    <col min="264" max="264" width="9.109375" style="148"/>
    <col min="265" max="265" width="2.5546875" style="148" customWidth="1"/>
    <col min="266" max="266" width="11.109375" style="148" bestFit="1" customWidth="1"/>
    <col min="267" max="267" width="9.109375" style="148"/>
    <col min="268" max="268" width="11.5546875" style="148" bestFit="1" customWidth="1"/>
    <col min="269" max="512" width="9.109375" style="148"/>
    <col min="513" max="513" width="8.88671875" style="148" customWidth="1"/>
    <col min="514" max="514" width="13.5546875" style="148" customWidth="1"/>
    <col min="515" max="515" width="9.6640625" style="148" customWidth="1"/>
    <col min="516" max="516" width="9.109375" style="148"/>
    <col min="517" max="517" width="12.33203125" style="148" customWidth="1"/>
    <col min="518" max="518" width="13.5546875" style="148" customWidth="1"/>
    <col min="519" max="519" width="12.6640625" style="148" customWidth="1"/>
    <col min="520" max="520" width="9.109375" style="148"/>
    <col min="521" max="521" width="2.5546875" style="148" customWidth="1"/>
    <col min="522" max="522" width="11.109375" style="148" bestFit="1" customWidth="1"/>
    <col min="523" max="523" width="9.109375" style="148"/>
    <col min="524" max="524" width="11.5546875" style="148" bestFit="1" customWidth="1"/>
    <col min="525" max="768" width="9.109375" style="148"/>
    <col min="769" max="769" width="8.88671875" style="148" customWidth="1"/>
    <col min="770" max="770" width="13.5546875" style="148" customWidth="1"/>
    <col min="771" max="771" width="9.6640625" style="148" customWidth="1"/>
    <col min="772" max="772" width="9.109375" style="148"/>
    <col min="773" max="773" width="12.33203125" style="148" customWidth="1"/>
    <col min="774" max="774" width="13.5546875" style="148" customWidth="1"/>
    <col min="775" max="775" width="12.6640625" style="148" customWidth="1"/>
    <col min="776" max="776" width="9.109375" style="148"/>
    <col min="777" max="777" width="2.5546875" style="148" customWidth="1"/>
    <col min="778" max="778" width="11.109375" style="148" bestFit="1" customWidth="1"/>
    <col min="779" max="779" width="9.109375" style="148"/>
    <col min="780" max="780" width="11.5546875" style="148" bestFit="1" customWidth="1"/>
    <col min="781" max="1024" width="9.109375" style="148"/>
    <col min="1025" max="1025" width="8.88671875" style="148" customWidth="1"/>
    <col min="1026" max="1026" width="13.5546875" style="148" customWidth="1"/>
    <col min="1027" max="1027" width="9.6640625" style="148" customWidth="1"/>
    <col min="1028" max="1028" width="9.109375" style="148"/>
    <col min="1029" max="1029" width="12.33203125" style="148" customWidth="1"/>
    <col min="1030" max="1030" width="13.5546875" style="148" customWidth="1"/>
    <col min="1031" max="1031" width="12.6640625" style="148" customWidth="1"/>
    <col min="1032" max="1032" width="9.109375" style="148"/>
    <col min="1033" max="1033" width="2.5546875" style="148" customWidth="1"/>
    <col min="1034" max="1034" width="11.109375" style="148" bestFit="1" customWidth="1"/>
    <col min="1035" max="1035" width="9.109375" style="148"/>
    <col min="1036" max="1036" width="11.5546875" style="148" bestFit="1" customWidth="1"/>
    <col min="1037" max="1280" width="9.109375" style="148"/>
    <col min="1281" max="1281" width="8.88671875" style="148" customWidth="1"/>
    <col min="1282" max="1282" width="13.5546875" style="148" customWidth="1"/>
    <col min="1283" max="1283" width="9.6640625" style="148" customWidth="1"/>
    <col min="1284" max="1284" width="9.109375" style="148"/>
    <col min="1285" max="1285" width="12.33203125" style="148" customWidth="1"/>
    <col min="1286" max="1286" width="13.5546875" style="148" customWidth="1"/>
    <col min="1287" max="1287" width="12.6640625" style="148" customWidth="1"/>
    <col min="1288" max="1288" width="9.109375" style="148"/>
    <col min="1289" max="1289" width="2.5546875" style="148" customWidth="1"/>
    <col min="1290" max="1290" width="11.109375" style="148" bestFit="1" customWidth="1"/>
    <col min="1291" max="1291" width="9.109375" style="148"/>
    <col min="1292" max="1292" width="11.5546875" style="148" bestFit="1" customWidth="1"/>
    <col min="1293" max="1536" width="9.109375" style="148"/>
    <col min="1537" max="1537" width="8.88671875" style="148" customWidth="1"/>
    <col min="1538" max="1538" width="13.5546875" style="148" customWidth="1"/>
    <col min="1539" max="1539" width="9.6640625" style="148" customWidth="1"/>
    <col min="1540" max="1540" width="9.109375" style="148"/>
    <col min="1541" max="1541" width="12.33203125" style="148" customWidth="1"/>
    <col min="1542" max="1542" width="13.5546875" style="148" customWidth="1"/>
    <col min="1543" max="1543" width="12.6640625" style="148" customWidth="1"/>
    <col min="1544" max="1544" width="9.109375" style="148"/>
    <col min="1545" max="1545" width="2.5546875" style="148" customWidth="1"/>
    <col min="1546" max="1546" width="11.109375" style="148" bestFit="1" customWidth="1"/>
    <col min="1547" max="1547" width="9.109375" style="148"/>
    <col min="1548" max="1548" width="11.5546875" style="148" bestFit="1" customWidth="1"/>
    <col min="1549" max="1792" width="9.109375" style="148"/>
    <col min="1793" max="1793" width="8.88671875" style="148" customWidth="1"/>
    <col min="1794" max="1794" width="13.5546875" style="148" customWidth="1"/>
    <col min="1795" max="1795" width="9.6640625" style="148" customWidth="1"/>
    <col min="1796" max="1796" width="9.109375" style="148"/>
    <col min="1797" max="1797" width="12.33203125" style="148" customWidth="1"/>
    <col min="1798" max="1798" width="13.5546875" style="148" customWidth="1"/>
    <col min="1799" max="1799" width="12.6640625" style="148" customWidth="1"/>
    <col min="1800" max="1800" width="9.109375" style="148"/>
    <col min="1801" max="1801" width="2.5546875" style="148" customWidth="1"/>
    <col min="1802" max="1802" width="11.109375" style="148" bestFit="1" customWidth="1"/>
    <col min="1803" max="1803" width="9.109375" style="148"/>
    <col min="1804" max="1804" width="11.5546875" style="148" bestFit="1" customWidth="1"/>
    <col min="1805" max="2048" width="9.109375" style="148"/>
    <col min="2049" max="2049" width="8.88671875" style="148" customWidth="1"/>
    <col min="2050" max="2050" width="13.5546875" style="148" customWidth="1"/>
    <col min="2051" max="2051" width="9.6640625" style="148" customWidth="1"/>
    <col min="2052" max="2052" width="9.109375" style="148"/>
    <col min="2053" max="2053" width="12.33203125" style="148" customWidth="1"/>
    <col min="2054" max="2054" width="13.5546875" style="148" customWidth="1"/>
    <col min="2055" max="2055" width="12.6640625" style="148" customWidth="1"/>
    <col min="2056" max="2056" width="9.109375" style="148"/>
    <col min="2057" max="2057" width="2.5546875" style="148" customWidth="1"/>
    <col min="2058" max="2058" width="11.109375" style="148" bestFit="1" customWidth="1"/>
    <col min="2059" max="2059" width="9.109375" style="148"/>
    <col min="2060" max="2060" width="11.5546875" style="148" bestFit="1" customWidth="1"/>
    <col min="2061" max="2304" width="9.109375" style="148"/>
    <col min="2305" max="2305" width="8.88671875" style="148" customWidth="1"/>
    <col min="2306" max="2306" width="13.5546875" style="148" customWidth="1"/>
    <col min="2307" max="2307" width="9.6640625" style="148" customWidth="1"/>
    <col min="2308" max="2308" width="9.109375" style="148"/>
    <col min="2309" max="2309" width="12.33203125" style="148" customWidth="1"/>
    <col min="2310" max="2310" width="13.5546875" style="148" customWidth="1"/>
    <col min="2311" max="2311" width="12.6640625" style="148" customWidth="1"/>
    <col min="2312" max="2312" width="9.109375" style="148"/>
    <col min="2313" max="2313" width="2.5546875" style="148" customWidth="1"/>
    <col min="2314" max="2314" width="11.109375" style="148" bestFit="1" customWidth="1"/>
    <col min="2315" max="2315" width="9.109375" style="148"/>
    <col min="2316" max="2316" width="11.5546875" style="148" bestFit="1" customWidth="1"/>
    <col min="2317" max="2560" width="9.109375" style="148"/>
    <col min="2561" max="2561" width="8.88671875" style="148" customWidth="1"/>
    <col min="2562" max="2562" width="13.5546875" style="148" customWidth="1"/>
    <col min="2563" max="2563" width="9.6640625" style="148" customWidth="1"/>
    <col min="2564" max="2564" width="9.109375" style="148"/>
    <col min="2565" max="2565" width="12.33203125" style="148" customWidth="1"/>
    <col min="2566" max="2566" width="13.5546875" style="148" customWidth="1"/>
    <col min="2567" max="2567" width="12.6640625" style="148" customWidth="1"/>
    <col min="2568" max="2568" width="9.109375" style="148"/>
    <col min="2569" max="2569" width="2.5546875" style="148" customWidth="1"/>
    <col min="2570" max="2570" width="11.109375" style="148" bestFit="1" customWidth="1"/>
    <col min="2571" max="2571" width="9.109375" style="148"/>
    <col min="2572" max="2572" width="11.5546875" style="148" bestFit="1" customWidth="1"/>
    <col min="2573" max="2816" width="9.109375" style="148"/>
    <col min="2817" max="2817" width="8.88671875" style="148" customWidth="1"/>
    <col min="2818" max="2818" width="13.5546875" style="148" customWidth="1"/>
    <col min="2819" max="2819" width="9.6640625" style="148" customWidth="1"/>
    <col min="2820" max="2820" width="9.109375" style="148"/>
    <col min="2821" max="2821" width="12.33203125" style="148" customWidth="1"/>
    <col min="2822" max="2822" width="13.5546875" style="148" customWidth="1"/>
    <col min="2823" max="2823" width="12.6640625" style="148" customWidth="1"/>
    <col min="2824" max="2824" width="9.109375" style="148"/>
    <col min="2825" max="2825" width="2.5546875" style="148" customWidth="1"/>
    <col min="2826" max="2826" width="11.109375" style="148" bestFit="1" customWidth="1"/>
    <col min="2827" max="2827" width="9.109375" style="148"/>
    <col min="2828" max="2828" width="11.5546875" style="148" bestFit="1" customWidth="1"/>
    <col min="2829" max="3072" width="9.109375" style="148"/>
    <col min="3073" max="3073" width="8.88671875" style="148" customWidth="1"/>
    <col min="3074" max="3074" width="13.5546875" style="148" customWidth="1"/>
    <col min="3075" max="3075" width="9.6640625" style="148" customWidth="1"/>
    <col min="3076" max="3076" width="9.109375" style="148"/>
    <col min="3077" max="3077" width="12.33203125" style="148" customWidth="1"/>
    <col min="3078" max="3078" width="13.5546875" style="148" customWidth="1"/>
    <col min="3079" max="3079" width="12.6640625" style="148" customWidth="1"/>
    <col min="3080" max="3080" width="9.109375" style="148"/>
    <col min="3081" max="3081" width="2.5546875" style="148" customWidth="1"/>
    <col min="3082" max="3082" width="11.109375" style="148" bestFit="1" customWidth="1"/>
    <col min="3083" max="3083" width="9.109375" style="148"/>
    <col min="3084" max="3084" width="11.5546875" style="148" bestFit="1" customWidth="1"/>
    <col min="3085" max="3328" width="9.109375" style="148"/>
    <col min="3329" max="3329" width="8.88671875" style="148" customWidth="1"/>
    <col min="3330" max="3330" width="13.5546875" style="148" customWidth="1"/>
    <col min="3331" max="3331" width="9.6640625" style="148" customWidth="1"/>
    <col min="3332" max="3332" width="9.109375" style="148"/>
    <col min="3333" max="3333" width="12.33203125" style="148" customWidth="1"/>
    <col min="3334" max="3334" width="13.5546875" style="148" customWidth="1"/>
    <col min="3335" max="3335" width="12.6640625" style="148" customWidth="1"/>
    <col min="3336" max="3336" width="9.109375" style="148"/>
    <col min="3337" max="3337" width="2.5546875" style="148" customWidth="1"/>
    <col min="3338" max="3338" width="11.109375" style="148" bestFit="1" customWidth="1"/>
    <col min="3339" max="3339" width="9.109375" style="148"/>
    <col min="3340" max="3340" width="11.5546875" style="148" bestFit="1" customWidth="1"/>
    <col min="3341" max="3584" width="9.109375" style="148"/>
    <col min="3585" max="3585" width="8.88671875" style="148" customWidth="1"/>
    <col min="3586" max="3586" width="13.5546875" style="148" customWidth="1"/>
    <col min="3587" max="3587" width="9.6640625" style="148" customWidth="1"/>
    <col min="3588" max="3588" width="9.109375" style="148"/>
    <col min="3589" max="3589" width="12.33203125" style="148" customWidth="1"/>
    <col min="3590" max="3590" width="13.5546875" style="148" customWidth="1"/>
    <col min="3591" max="3591" width="12.6640625" style="148" customWidth="1"/>
    <col min="3592" max="3592" width="9.109375" style="148"/>
    <col min="3593" max="3593" width="2.5546875" style="148" customWidth="1"/>
    <col min="3594" max="3594" width="11.109375" style="148" bestFit="1" customWidth="1"/>
    <col min="3595" max="3595" width="9.109375" style="148"/>
    <col min="3596" max="3596" width="11.5546875" style="148" bestFit="1" customWidth="1"/>
    <col min="3597" max="3840" width="9.109375" style="148"/>
    <col min="3841" max="3841" width="8.88671875" style="148" customWidth="1"/>
    <col min="3842" max="3842" width="13.5546875" style="148" customWidth="1"/>
    <col min="3843" max="3843" width="9.6640625" style="148" customWidth="1"/>
    <col min="3844" max="3844" width="9.109375" style="148"/>
    <col min="3845" max="3845" width="12.33203125" style="148" customWidth="1"/>
    <col min="3846" max="3846" width="13.5546875" style="148" customWidth="1"/>
    <col min="3847" max="3847" width="12.6640625" style="148" customWidth="1"/>
    <col min="3848" max="3848" width="9.109375" style="148"/>
    <col min="3849" max="3849" width="2.5546875" style="148" customWidth="1"/>
    <col min="3850" max="3850" width="11.109375" style="148" bestFit="1" customWidth="1"/>
    <col min="3851" max="3851" width="9.109375" style="148"/>
    <col min="3852" max="3852" width="11.5546875" style="148" bestFit="1" customWidth="1"/>
    <col min="3853" max="4096" width="9.109375" style="148"/>
    <col min="4097" max="4097" width="8.88671875" style="148" customWidth="1"/>
    <col min="4098" max="4098" width="13.5546875" style="148" customWidth="1"/>
    <col min="4099" max="4099" width="9.6640625" style="148" customWidth="1"/>
    <col min="4100" max="4100" width="9.109375" style="148"/>
    <col min="4101" max="4101" width="12.33203125" style="148" customWidth="1"/>
    <col min="4102" max="4102" width="13.5546875" style="148" customWidth="1"/>
    <col min="4103" max="4103" width="12.6640625" style="148" customWidth="1"/>
    <col min="4104" max="4104" width="9.109375" style="148"/>
    <col min="4105" max="4105" width="2.5546875" style="148" customWidth="1"/>
    <col min="4106" max="4106" width="11.109375" style="148" bestFit="1" customWidth="1"/>
    <col min="4107" max="4107" width="9.109375" style="148"/>
    <col min="4108" max="4108" width="11.5546875" style="148" bestFit="1" customWidth="1"/>
    <col min="4109" max="4352" width="9.109375" style="148"/>
    <col min="4353" max="4353" width="8.88671875" style="148" customWidth="1"/>
    <col min="4354" max="4354" width="13.5546875" style="148" customWidth="1"/>
    <col min="4355" max="4355" width="9.6640625" style="148" customWidth="1"/>
    <col min="4356" max="4356" width="9.109375" style="148"/>
    <col min="4357" max="4357" width="12.33203125" style="148" customWidth="1"/>
    <col min="4358" max="4358" width="13.5546875" style="148" customWidth="1"/>
    <col min="4359" max="4359" width="12.6640625" style="148" customWidth="1"/>
    <col min="4360" max="4360" width="9.109375" style="148"/>
    <col min="4361" max="4361" width="2.5546875" style="148" customWidth="1"/>
    <col min="4362" max="4362" width="11.109375" style="148" bestFit="1" customWidth="1"/>
    <col min="4363" max="4363" width="9.109375" style="148"/>
    <col min="4364" max="4364" width="11.5546875" style="148" bestFit="1" customWidth="1"/>
    <col min="4365" max="4608" width="9.109375" style="148"/>
    <col min="4609" max="4609" width="8.88671875" style="148" customWidth="1"/>
    <col min="4610" max="4610" width="13.5546875" style="148" customWidth="1"/>
    <col min="4611" max="4611" width="9.6640625" style="148" customWidth="1"/>
    <col min="4612" max="4612" width="9.109375" style="148"/>
    <col min="4613" max="4613" width="12.33203125" style="148" customWidth="1"/>
    <col min="4614" max="4614" width="13.5546875" style="148" customWidth="1"/>
    <col min="4615" max="4615" width="12.6640625" style="148" customWidth="1"/>
    <col min="4616" max="4616" width="9.109375" style="148"/>
    <col min="4617" max="4617" width="2.5546875" style="148" customWidth="1"/>
    <col min="4618" max="4618" width="11.109375" style="148" bestFit="1" customWidth="1"/>
    <col min="4619" max="4619" width="9.109375" style="148"/>
    <col min="4620" max="4620" width="11.5546875" style="148" bestFit="1" customWidth="1"/>
    <col min="4621" max="4864" width="9.109375" style="148"/>
    <col min="4865" max="4865" width="8.88671875" style="148" customWidth="1"/>
    <col min="4866" max="4866" width="13.5546875" style="148" customWidth="1"/>
    <col min="4867" max="4867" width="9.6640625" style="148" customWidth="1"/>
    <col min="4868" max="4868" width="9.109375" style="148"/>
    <col min="4869" max="4869" width="12.33203125" style="148" customWidth="1"/>
    <col min="4870" max="4870" width="13.5546875" style="148" customWidth="1"/>
    <col min="4871" max="4871" width="12.6640625" style="148" customWidth="1"/>
    <col min="4872" max="4872" width="9.109375" style="148"/>
    <col min="4873" max="4873" width="2.5546875" style="148" customWidth="1"/>
    <col min="4874" max="4874" width="11.109375" style="148" bestFit="1" customWidth="1"/>
    <col min="4875" max="4875" width="9.109375" style="148"/>
    <col min="4876" max="4876" width="11.5546875" style="148" bestFit="1" customWidth="1"/>
    <col min="4877" max="5120" width="9.109375" style="148"/>
    <col min="5121" max="5121" width="8.88671875" style="148" customWidth="1"/>
    <col min="5122" max="5122" width="13.5546875" style="148" customWidth="1"/>
    <col min="5123" max="5123" width="9.6640625" style="148" customWidth="1"/>
    <col min="5124" max="5124" width="9.109375" style="148"/>
    <col min="5125" max="5125" width="12.33203125" style="148" customWidth="1"/>
    <col min="5126" max="5126" width="13.5546875" style="148" customWidth="1"/>
    <col min="5127" max="5127" width="12.6640625" style="148" customWidth="1"/>
    <col min="5128" max="5128" width="9.109375" style="148"/>
    <col min="5129" max="5129" width="2.5546875" style="148" customWidth="1"/>
    <col min="5130" max="5130" width="11.109375" style="148" bestFit="1" customWidth="1"/>
    <col min="5131" max="5131" width="9.109375" style="148"/>
    <col min="5132" max="5132" width="11.5546875" style="148" bestFit="1" customWidth="1"/>
    <col min="5133" max="5376" width="9.109375" style="148"/>
    <col min="5377" max="5377" width="8.88671875" style="148" customWidth="1"/>
    <col min="5378" max="5378" width="13.5546875" style="148" customWidth="1"/>
    <col min="5379" max="5379" width="9.6640625" style="148" customWidth="1"/>
    <col min="5380" max="5380" width="9.109375" style="148"/>
    <col min="5381" max="5381" width="12.33203125" style="148" customWidth="1"/>
    <col min="5382" max="5382" width="13.5546875" style="148" customWidth="1"/>
    <col min="5383" max="5383" width="12.6640625" style="148" customWidth="1"/>
    <col min="5384" max="5384" width="9.109375" style="148"/>
    <col min="5385" max="5385" width="2.5546875" style="148" customWidth="1"/>
    <col min="5386" max="5386" width="11.109375" style="148" bestFit="1" customWidth="1"/>
    <col min="5387" max="5387" width="9.109375" style="148"/>
    <col min="5388" max="5388" width="11.5546875" style="148" bestFit="1" customWidth="1"/>
    <col min="5389" max="5632" width="9.109375" style="148"/>
    <col min="5633" max="5633" width="8.88671875" style="148" customWidth="1"/>
    <col min="5634" max="5634" width="13.5546875" style="148" customWidth="1"/>
    <col min="5635" max="5635" width="9.6640625" style="148" customWidth="1"/>
    <col min="5636" max="5636" width="9.109375" style="148"/>
    <col min="5637" max="5637" width="12.33203125" style="148" customWidth="1"/>
    <col min="5638" max="5638" width="13.5546875" style="148" customWidth="1"/>
    <col min="5639" max="5639" width="12.6640625" style="148" customWidth="1"/>
    <col min="5640" max="5640" width="9.109375" style="148"/>
    <col min="5641" max="5641" width="2.5546875" style="148" customWidth="1"/>
    <col min="5642" max="5642" width="11.109375" style="148" bestFit="1" customWidth="1"/>
    <col min="5643" max="5643" width="9.109375" style="148"/>
    <col min="5644" max="5644" width="11.5546875" style="148" bestFit="1" customWidth="1"/>
    <col min="5645" max="5888" width="9.109375" style="148"/>
    <col min="5889" max="5889" width="8.88671875" style="148" customWidth="1"/>
    <col min="5890" max="5890" width="13.5546875" style="148" customWidth="1"/>
    <col min="5891" max="5891" width="9.6640625" style="148" customWidth="1"/>
    <col min="5892" max="5892" width="9.109375" style="148"/>
    <col min="5893" max="5893" width="12.33203125" style="148" customWidth="1"/>
    <col min="5894" max="5894" width="13.5546875" style="148" customWidth="1"/>
    <col min="5895" max="5895" width="12.6640625" style="148" customWidth="1"/>
    <col min="5896" max="5896" width="9.109375" style="148"/>
    <col min="5897" max="5897" width="2.5546875" style="148" customWidth="1"/>
    <col min="5898" max="5898" width="11.109375" style="148" bestFit="1" customWidth="1"/>
    <col min="5899" max="5899" width="9.109375" style="148"/>
    <col min="5900" max="5900" width="11.5546875" style="148" bestFit="1" customWidth="1"/>
    <col min="5901" max="6144" width="9.109375" style="148"/>
    <col min="6145" max="6145" width="8.88671875" style="148" customWidth="1"/>
    <col min="6146" max="6146" width="13.5546875" style="148" customWidth="1"/>
    <col min="6147" max="6147" width="9.6640625" style="148" customWidth="1"/>
    <col min="6148" max="6148" width="9.109375" style="148"/>
    <col min="6149" max="6149" width="12.33203125" style="148" customWidth="1"/>
    <col min="6150" max="6150" width="13.5546875" style="148" customWidth="1"/>
    <col min="6151" max="6151" width="12.6640625" style="148" customWidth="1"/>
    <col min="6152" max="6152" width="9.109375" style="148"/>
    <col min="6153" max="6153" width="2.5546875" style="148" customWidth="1"/>
    <col min="6154" max="6154" width="11.109375" style="148" bestFit="1" customWidth="1"/>
    <col min="6155" max="6155" width="9.109375" style="148"/>
    <col min="6156" max="6156" width="11.5546875" style="148" bestFit="1" customWidth="1"/>
    <col min="6157" max="6400" width="9.109375" style="148"/>
    <col min="6401" max="6401" width="8.88671875" style="148" customWidth="1"/>
    <col min="6402" max="6402" width="13.5546875" style="148" customWidth="1"/>
    <col min="6403" max="6403" width="9.6640625" style="148" customWidth="1"/>
    <col min="6404" max="6404" width="9.109375" style="148"/>
    <col min="6405" max="6405" width="12.33203125" style="148" customWidth="1"/>
    <col min="6406" max="6406" width="13.5546875" style="148" customWidth="1"/>
    <col min="6407" max="6407" width="12.6640625" style="148" customWidth="1"/>
    <col min="6408" max="6408" width="9.109375" style="148"/>
    <col min="6409" max="6409" width="2.5546875" style="148" customWidth="1"/>
    <col min="6410" max="6410" width="11.109375" style="148" bestFit="1" customWidth="1"/>
    <col min="6411" max="6411" width="9.109375" style="148"/>
    <col min="6412" max="6412" width="11.5546875" style="148" bestFit="1" customWidth="1"/>
    <col min="6413" max="6656" width="9.109375" style="148"/>
    <col min="6657" max="6657" width="8.88671875" style="148" customWidth="1"/>
    <col min="6658" max="6658" width="13.5546875" style="148" customWidth="1"/>
    <col min="6659" max="6659" width="9.6640625" style="148" customWidth="1"/>
    <col min="6660" max="6660" width="9.109375" style="148"/>
    <col min="6661" max="6661" width="12.33203125" style="148" customWidth="1"/>
    <col min="6662" max="6662" width="13.5546875" style="148" customWidth="1"/>
    <col min="6663" max="6663" width="12.6640625" style="148" customWidth="1"/>
    <col min="6664" max="6664" width="9.109375" style="148"/>
    <col min="6665" max="6665" width="2.5546875" style="148" customWidth="1"/>
    <col min="6666" max="6666" width="11.109375" style="148" bestFit="1" customWidth="1"/>
    <col min="6667" max="6667" width="9.109375" style="148"/>
    <col min="6668" max="6668" width="11.5546875" style="148" bestFit="1" customWidth="1"/>
    <col min="6669" max="6912" width="9.109375" style="148"/>
    <col min="6913" max="6913" width="8.88671875" style="148" customWidth="1"/>
    <col min="6914" max="6914" width="13.5546875" style="148" customWidth="1"/>
    <col min="6915" max="6915" width="9.6640625" style="148" customWidth="1"/>
    <col min="6916" max="6916" width="9.109375" style="148"/>
    <col min="6917" max="6917" width="12.33203125" style="148" customWidth="1"/>
    <col min="6918" max="6918" width="13.5546875" style="148" customWidth="1"/>
    <col min="6919" max="6919" width="12.6640625" style="148" customWidth="1"/>
    <col min="6920" max="6920" width="9.109375" style="148"/>
    <col min="6921" max="6921" width="2.5546875" style="148" customWidth="1"/>
    <col min="6922" max="6922" width="11.109375" style="148" bestFit="1" customWidth="1"/>
    <col min="6923" max="6923" width="9.109375" style="148"/>
    <col min="6924" max="6924" width="11.5546875" style="148" bestFit="1" customWidth="1"/>
    <col min="6925" max="7168" width="9.109375" style="148"/>
    <col min="7169" max="7169" width="8.88671875" style="148" customWidth="1"/>
    <col min="7170" max="7170" width="13.5546875" style="148" customWidth="1"/>
    <col min="7171" max="7171" width="9.6640625" style="148" customWidth="1"/>
    <col min="7172" max="7172" width="9.109375" style="148"/>
    <col min="7173" max="7173" width="12.33203125" style="148" customWidth="1"/>
    <col min="7174" max="7174" width="13.5546875" style="148" customWidth="1"/>
    <col min="7175" max="7175" width="12.6640625" style="148" customWidth="1"/>
    <col min="7176" max="7176" width="9.109375" style="148"/>
    <col min="7177" max="7177" width="2.5546875" style="148" customWidth="1"/>
    <col min="7178" max="7178" width="11.109375" style="148" bestFit="1" customWidth="1"/>
    <col min="7179" max="7179" width="9.109375" style="148"/>
    <col min="7180" max="7180" width="11.5546875" style="148" bestFit="1" customWidth="1"/>
    <col min="7181" max="7424" width="9.109375" style="148"/>
    <col min="7425" max="7425" width="8.88671875" style="148" customWidth="1"/>
    <col min="7426" max="7426" width="13.5546875" style="148" customWidth="1"/>
    <col min="7427" max="7427" width="9.6640625" style="148" customWidth="1"/>
    <col min="7428" max="7428" width="9.109375" style="148"/>
    <col min="7429" max="7429" width="12.33203125" style="148" customWidth="1"/>
    <col min="7430" max="7430" width="13.5546875" style="148" customWidth="1"/>
    <col min="7431" max="7431" width="12.6640625" style="148" customWidth="1"/>
    <col min="7432" max="7432" width="9.109375" style="148"/>
    <col min="7433" max="7433" width="2.5546875" style="148" customWidth="1"/>
    <col min="7434" max="7434" width="11.109375" style="148" bestFit="1" customWidth="1"/>
    <col min="7435" max="7435" width="9.109375" style="148"/>
    <col min="7436" max="7436" width="11.5546875" style="148" bestFit="1" customWidth="1"/>
    <col min="7437" max="7680" width="9.109375" style="148"/>
    <col min="7681" max="7681" width="8.88671875" style="148" customWidth="1"/>
    <col min="7682" max="7682" width="13.5546875" style="148" customWidth="1"/>
    <col min="7683" max="7683" width="9.6640625" style="148" customWidth="1"/>
    <col min="7684" max="7684" width="9.109375" style="148"/>
    <col min="7685" max="7685" width="12.33203125" style="148" customWidth="1"/>
    <col min="7686" max="7686" width="13.5546875" style="148" customWidth="1"/>
    <col min="7687" max="7687" width="12.6640625" style="148" customWidth="1"/>
    <col min="7688" max="7688" width="9.109375" style="148"/>
    <col min="7689" max="7689" width="2.5546875" style="148" customWidth="1"/>
    <col min="7690" max="7690" width="11.109375" style="148" bestFit="1" customWidth="1"/>
    <col min="7691" max="7691" width="9.109375" style="148"/>
    <col min="7692" max="7692" width="11.5546875" style="148" bestFit="1" customWidth="1"/>
    <col min="7693" max="7936" width="9.109375" style="148"/>
    <col min="7937" max="7937" width="8.88671875" style="148" customWidth="1"/>
    <col min="7938" max="7938" width="13.5546875" style="148" customWidth="1"/>
    <col min="7939" max="7939" width="9.6640625" style="148" customWidth="1"/>
    <col min="7940" max="7940" width="9.109375" style="148"/>
    <col min="7941" max="7941" width="12.33203125" style="148" customWidth="1"/>
    <col min="7942" max="7942" width="13.5546875" style="148" customWidth="1"/>
    <col min="7943" max="7943" width="12.6640625" style="148" customWidth="1"/>
    <col min="7944" max="7944" width="9.109375" style="148"/>
    <col min="7945" max="7945" width="2.5546875" style="148" customWidth="1"/>
    <col min="7946" max="7946" width="11.109375" style="148" bestFit="1" customWidth="1"/>
    <col min="7947" max="7947" width="9.109375" style="148"/>
    <col min="7948" max="7948" width="11.5546875" style="148" bestFit="1" customWidth="1"/>
    <col min="7949" max="8192" width="9.109375" style="148"/>
    <col min="8193" max="8193" width="8.88671875" style="148" customWidth="1"/>
    <col min="8194" max="8194" width="13.5546875" style="148" customWidth="1"/>
    <col min="8195" max="8195" width="9.6640625" style="148" customWidth="1"/>
    <col min="8196" max="8196" width="9.109375" style="148"/>
    <col min="8197" max="8197" width="12.33203125" style="148" customWidth="1"/>
    <col min="8198" max="8198" width="13.5546875" style="148" customWidth="1"/>
    <col min="8199" max="8199" width="12.6640625" style="148" customWidth="1"/>
    <col min="8200" max="8200" width="9.109375" style="148"/>
    <col min="8201" max="8201" width="2.5546875" style="148" customWidth="1"/>
    <col min="8202" max="8202" width="11.109375" style="148" bestFit="1" customWidth="1"/>
    <col min="8203" max="8203" width="9.109375" style="148"/>
    <col min="8204" max="8204" width="11.5546875" style="148" bestFit="1" customWidth="1"/>
    <col min="8205" max="8448" width="9.109375" style="148"/>
    <col min="8449" max="8449" width="8.88671875" style="148" customWidth="1"/>
    <col min="8450" max="8450" width="13.5546875" style="148" customWidth="1"/>
    <col min="8451" max="8451" width="9.6640625" style="148" customWidth="1"/>
    <col min="8452" max="8452" width="9.109375" style="148"/>
    <col min="8453" max="8453" width="12.33203125" style="148" customWidth="1"/>
    <col min="8454" max="8454" width="13.5546875" style="148" customWidth="1"/>
    <col min="8455" max="8455" width="12.6640625" style="148" customWidth="1"/>
    <col min="8456" max="8456" width="9.109375" style="148"/>
    <col min="8457" max="8457" width="2.5546875" style="148" customWidth="1"/>
    <col min="8458" max="8458" width="11.109375" style="148" bestFit="1" customWidth="1"/>
    <col min="8459" max="8459" width="9.109375" style="148"/>
    <col min="8460" max="8460" width="11.5546875" style="148" bestFit="1" customWidth="1"/>
    <col min="8461" max="8704" width="9.109375" style="148"/>
    <col min="8705" max="8705" width="8.88671875" style="148" customWidth="1"/>
    <col min="8706" max="8706" width="13.5546875" style="148" customWidth="1"/>
    <col min="8707" max="8707" width="9.6640625" style="148" customWidth="1"/>
    <col min="8708" max="8708" width="9.109375" style="148"/>
    <col min="8709" max="8709" width="12.33203125" style="148" customWidth="1"/>
    <col min="8710" max="8710" width="13.5546875" style="148" customWidth="1"/>
    <col min="8711" max="8711" width="12.6640625" style="148" customWidth="1"/>
    <col min="8712" max="8712" width="9.109375" style="148"/>
    <col min="8713" max="8713" width="2.5546875" style="148" customWidth="1"/>
    <col min="8714" max="8714" width="11.109375" style="148" bestFit="1" customWidth="1"/>
    <col min="8715" max="8715" width="9.109375" style="148"/>
    <col min="8716" max="8716" width="11.5546875" style="148" bestFit="1" customWidth="1"/>
    <col min="8717" max="8960" width="9.109375" style="148"/>
    <col min="8961" max="8961" width="8.88671875" style="148" customWidth="1"/>
    <col min="8962" max="8962" width="13.5546875" style="148" customWidth="1"/>
    <col min="8963" max="8963" width="9.6640625" style="148" customWidth="1"/>
    <col min="8964" max="8964" width="9.109375" style="148"/>
    <col min="8965" max="8965" width="12.33203125" style="148" customWidth="1"/>
    <col min="8966" max="8966" width="13.5546875" style="148" customWidth="1"/>
    <col min="8967" max="8967" width="12.6640625" style="148" customWidth="1"/>
    <col min="8968" max="8968" width="9.109375" style="148"/>
    <col min="8969" max="8969" width="2.5546875" style="148" customWidth="1"/>
    <col min="8970" max="8970" width="11.109375" style="148" bestFit="1" customWidth="1"/>
    <col min="8971" max="8971" width="9.109375" style="148"/>
    <col min="8972" max="8972" width="11.5546875" style="148" bestFit="1" customWidth="1"/>
    <col min="8973" max="9216" width="9.109375" style="148"/>
    <col min="9217" max="9217" width="8.88671875" style="148" customWidth="1"/>
    <col min="9218" max="9218" width="13.5546875" style="148" customWidth="1"/>
    <col min="9219" max="9219" width="9.6640625" style="148" customWidth="1"/>
    <col min="9220" max="9220" width="9.109375" style="148"/>
    <col min="9221" max="9221" width="12.33203125" style="148" customWidth="1"/>
    <col min="9222" max="9222" width="13.5546875" style="148" customWidth="1"/>
    <col min="9223" max="9223" width="12.6640625" style="148" customWidth="1"/>
    <col min="9224" max="9224" width="9.109375" style="148"/>
    <col min="9225" max="9225" width="2.5546875" style="148" customWidth="1"/>
    <col min="9226" max="9226" width="11.109375" style="148" bestFit="1" customWidth="1"/>
    <col min="9227" max="9227" width="9.109375" style="148"/>
    <col min="9228" max="9228" width="11.5546875" style="148" bestFit="1" customWidth="1"/>
    <col min="9229" max="9472" width="9.109375" style="148"/>
    <col min="9473" max="9473" width="8.88671875" style="148" customWidth="1"/>
    <col min="9474" max="9474" width="13.5546875" style="148" customWidth="1"/>
    <col min="9475" max="9475" width="9.6640625" style="148" customWidth="1"/>
    <col min="9476" max="9476" width="9.109375" style="148"/>
    <col min="9477" max="9477" width="12.33203125" style="148" customWidth="1"/>
    <col min="9478" max="9478" width="13.5546875" style="148" customWidth="1"/>
    <col min="9479" max="9479" width="12.6640625" style="148" customWidth="1"/>
    <col min="9480" max="9480" width="9.109375" style="148"/>
    <col min="9481" max="9481" width="2.5546875" style="148" customWidth="1"/>
    <col min="9482" max="9482" width="11.109375" style="148" bestFit="1" customWidth="1"/>
    <col min="9483" max="9483" width="9.109375" style="148"/>
    <col min="9484" max="9484" width="11.5546875" style="148" bestFit="1" customWidth="1"/>
    <col min="9485" max="9728" width="9.109375" style="148"/>
    <col min="9729" max="9729" width="8.88671875" style="148" customWidth="1"/>
    <col min="9730" max="9730" width="13.5546875" style="148" customWidth="1"/>
    <col min="9731" max="9731" width="9.6640625" style="148" customWidth="1"/>
    <col min="9732" max="9732" width="9.109375" style="148"/>
    <col min="9733" max="9733" width="12.33203125" style="148" customWidth="1"/>
    <col min="9734" max="9734" width="13.5546875" style="148" customWidth="1"/>
    <col min="9735" max="9735" width="12.6640625" style="148" customWidth="1"/>
    <col min="9736" max="9736" width="9.109375" style="148"/>
    <col min="9737" max="9737" width="2.5546875" style="148" customWidth="1"/>
    <col min="9738" max="9738" width="11.109375" style="148" bestFit="1" customWidth="1"/>
    <col min="9739" max="9739" width="9.109375" style="148"/>
    <col min="9740" max="9740" width="11.5546875" style="148" bestFit="1" customWidth="1"/>
    <col min="9741" max="9984" width="9.109375" style="148"/>
    <col min="9985" max="9985" width="8.88671875" style="148" customWidth="1"/>
    <col min="9986" max="9986" width="13.5546875" style="148" customWidth="1"/>
    <col min="9987" max="9987" width="9.6640625" style="148" customWidth="1"/>
    <col min="9988" max="9988" width="9.109375" style="148"/>
    <col min="9989" max="9989" width="12.33203125" style="148" customWidth="1"/>
    <col min="9990" max="9990" width="13.5546875" style="148" customWidth="1"/>
    <col min="9991" max="9991" width="12.6640625" style="148" customWidth="1"/>
    <col min="9992" max="9992" width="9.109375" style="148"/>
    <col min="9993" max="9993" width="2.5546875" style="148" customWidth="1"/>
    <col min="9994" max="9994" width="11.109375" style="148" bestFit="1" customWidth="1"/>
    <col min="9995" max="9995" width="9.109375" style="148"/>
    <col min="9996" max="9996" width="11.5546875" style="148" bestFit="1" customWidth="1"/>
    <col min="9997" max="10240" width="9.109375" style="148"/>
    <col min="10241" max="10241" width="8.88671875" style="148" customWidth="1"/>
    <col min="10242" max="10242" width="13.5546875" style="148" customWidth="1"/>
    <col min="10243" max="10243" width="9.6640625" style="148" customWidth="1"/>
    <col min="10244" max="10244" width="9.109375" style="148"/>
    <col min="10245" max="10245" width="12.33203125" style="148" customWidth="1"/>
    <col min="10246" max="10246" width="13.5546875" style="148" customWidth="1"/>
    <col min="10247" max="10247" width="12.6640625" style="148" customWidth="1"/>
    <col min="10248" max="10248" width="9.109375" style="148"/>
    <col min="10249" max="10249" width="2.5546875" style="148" customWidth="1"/>
    <col min="10250" max="10250" width="11.109375" style="148" bestFit="1" customWidth="1"/>
    <col min="10251" max="10251" width="9.109375" style="148"/>
    <col min="10252" max="10252" width="11.5546875" style="148" bestFit="1" customWidth="1"/>
    <col min="10253" max="10496" width="9.109375" style="148"/>
    <col min="10497" max="10497" width="8.88671875" style="148" customWidth="1"/>
    <col min="10498" max="10498" width="13.5546875" style="148" customWidth="1"/>
    <col min="10499" max="10499" width="9.6640625" style="148" customWidth="1"/>
    <col min="10500" max="10500" width="9.109375" style="148"/>
    <col min="10501" max="10501" width="12.33203125" style="148" customWidth="1"/>
    <col min="10502" max="10502" width="13.5546875" style="148" customWidth="1"/>
    <col min="10503" max="10503" width="12.6640625" style="148" customWidth="1"/>
    <col min="10504" max="10504" width="9.109375" style="148"/>
    <col min="10505" max="10505" width="2.5546875" style="148" customWidth="1"/>
    <col min="10506" max="10506" width="11.109375" style="148" bestFit="1" customWidth="1"/>
    <col min="10507" max="10507" width="9.109375" style="148"/>
    <col min="10508" max="10508" width="11.5546875" style="148" bestFit="1" customWidth="1"/>
    <col min="10509" max="10752" width="9.109375" style="148"/>
    <col min="10753" max="10753" width="8.88671875" style="148" customWidth="1"/>
    <col min="10754" max="10754" width="13.5546875" style="148" customWidth="1"/>
    <col min="10755" max="10755" width="9.6640625" style="148" customWidth="1"/>
    <col min="10756" max="10756" width="9.109375" style="148"/>
    <col min="10757" max="10757" width="12.33203125" style="148" customWidth="1"/>
    <col min="10758" max="10758" width="13.5546875" style="148" customWidth="1"/>
    <col min="10759" max="10759" width="12.6640625" style="148" customWidth="1"/>
    <col min="10760" max="10760" width="9.109375" style="148"/>
    <col min="10761" max="10761" width="2.5546875" style="148" customWidth="1"/>
    <col min="10762" max="10762" width="11.109375" style="148" bestFit="1" customWidth="1"/>
    <col min="10763" max="10763" width="9.109375" style="148"/>
    <col min="10764" max="10764" width="11.5546875" style="148" bestFit="1" customWidth="1"/>
    <col min="10765" max="11008" width="9.109375" style="148"/>
    <col min="11009" max="11009" width="8.88671875" style="148" customWidth="1"/>
    <col min="11010" max="11010" width="13.5546875" style="148" customWidth="1"/>
    <col min="11011" max="11011" width="9.6640625" style="148" customWidth="1"/>
    <col min="11012" max="11012" width="9.109375" style="148"/>
    <col min="11013" max="11013" width="12.33203125" style="148" customWidth="1"/>
    <col min="11014" max="11014" width="13.5546875" style="148" customWidth="1"/>
    <col min="11015" max="11015" width="12.6640625" style="148" customWidth="1"/>
    <col min="11016" max="11016" width="9.109375" style="148"/>
    <col min="11017" max="11017" width="2.5546875" style="148" customWidth="1"/>
    <col min="11018" max="11018" width="11.109375" style="148" bestFit="1" customWidth="1"/>
    <col min="11019" max="11019" width="9.109375" style="148"/>
    <col min="11020" max="11020" width="11.5546875" style="148" bestFit="1" customWidth="1"/>
    <col min="11021" max="11264" width="9.109375" style="148"/>
    <col min="11265" max="11265" width="8.88671875" style="148" customWidth="1"/>
    <col min="11266" max="11266" width="13.5546875" style="148" customWidth="1"/>
    <col min="11267" max="11267" width="9.6640625" style="148" customWidth="1"/>
    <col min="11268" max="11268" width="9.109375" style="148"/>
    <col min="11269" max="11269" width="12.33203125" style="148" customWidth="1"/>
    <col min="11270" max="11270" width="13.5546875" style="148" customWidth="1"/>
    <col min="11271" max="11271" width="12.6640625" style="148" customWidth="1"/>
    <col min="11272" max="11272" width="9.109375" style="148"/>
    <col min="11273" max="11273" width="2.5546875" style="148" customWidth="1"/>
    <col min="11274" max="11274" width="11.109375" style="148" bestFit="1" customWidth="1"/>
    <col min="11275" max="11275" width="9.109375" style="148"/>
    <col min="11276" max="11276" width="11.5546875" style="148" bestFit="1" customWidth="1"/>
    <col min="11277" max="11520" width="9.109375" style="148"/>
    <col min="11521" max="11521" width="8.88671875" style="148" customWidth="1"/>
    <col min="11522" max="11522" width="13.5546875" style="148" customWidth="1"/>
    <col min="11523" max="11523" width="9.6640625" style="148" customWidth="1"/>
    <col min="11524" max="11524" width="9.109375" style="148"/>
    <col min="11525" max="11525" width="12.33203125" style="148" customWidth="1"/>
    <col min="11526" max="11526" width="13.5546875" style="148" customWidth="1"/>
    <col min="11527" max="11527" width="12.6640625" style="148" customWidth="1"/>
    <col min="11528" max="11528" width="9.109375" style="148"/>
    <col min="11529" max="11529" width="2.5546875" style="148" customWidth="1"/>
    <col min="11530" max="11530" width="11.109375" style="148" bestFit="1" customWidth="1"/>
    <col min="11531" max="11531" width="9.109375" style="148"/>
    <col min="11532" max="11532" width="11.5546875" style="148" bestFit="1" customWidth="1"/>
    <col min="11533" max="11776" width="9.109375" style="148"/>
    <col min="11777" max="11777" width="8.88671875" style="148" customWidth="1"/>
    <col min="11778" max="11778" width="13.5546875" style="148" customWidth="1"/>
    <col min="11779" max="11779" width="9.6640625" style="148" customWidth="1"/>
    <col min="11780" max="11780" width="9.109375" style="148"/>
    <col min="11781" max="11781" width="12.33203125" style="148" customWidth="1"/>
    <col min="11782" max="11782" width="13.5546875" style="148" customWidth="1"/>
    <col min="11783" max="11783" width="12.6640625" style="148" customWidth="1"/>
    <col min="11784" max="11784" width="9.109375" style="148"/>
    <col min="11785" max="11785" width="2.5546875" style="148" customWidth="1"/>
    <col min="11786" max="11786" width="11.109375" style="148" bestFit="1" customWidth="1"/>
    <col min="11787" max="11787" width="9.109375" style="148"/>
    <col min="11788" max="11788" width="11.5546875" style="148" bestFit="1" customWidth="1"/>
    <col min="11789" max="12032" width="9.109375" style="148"/>
    <col min="12033" max="12033" width="8.88671875" style="148" customWidth="1"/>
    <col min="12034" max="12034" width="13.5546875" style="148" customWidth="1"/>
    <col min="12035" max="12035" width="9.6640625" style="148" customWidth="1"/>
    <col min="12036" max="12036" width="9.109375" style="148"/>
    <col min="12037" max="12037" width="12.33203125" style="148" customWidth="1"/>
    <col min="12038" max="12038" width="13.5546875" style="148" customWidth="1"/>
    <col min="12039" max="12039" width="12.6640625" style="148" customWidth="1"/>
    <col min="12040" max="12040" width="9.109375" style="148"/>
    <col min="12041" max="12041" width="2.5546875" style="148" customWidth="1"/>
    <col min="12042" max="12042" width="11.109375" style="148" bestFit="1" customWidth="1"/>
    <col min="12043" max="12043" width="9.109375" style="148"/>
    <col min="12044" max="12044" width="11.5546875" style="148" bestFit="1" customWidth="1"/>
    <col min="12045" max="12288" width="9.109375" style="148"/>
    <col min="12289" max="12289" width="8.88671875" style="148" customWidth="1"/>
    <col min="12290" max="12290" width="13.5546875" style="148" customWidth="1"/>
    <col min="12291" max="12291" width="9.6640625" style="148" customWidth="1"/>
    <col min="12292" max="12292" width="9.109375" style="148"/>
    <col min="12293" max="12293" width="12.33203125" style="148" customWidth="1"/>
    <col min="12294" max="12294" width="13.5546875" style="148" customWidth="1"/>
    <col min="12295" max="12295" width="12.6640625" style="148" customWidth="1"/>
    <col min="12296" max="12296" width="9.109375" style="148"/>
    <col min="12297" max="12297" width="2.5546875" style="148" customWidth="1"/>
    <col min="12298" max="12298" width="11.109375" style="148" bestFit="1" customWidth="1"/>
    <col min="12299" max="12299" width="9.109375" style="148"/>
    <col min="12300" max="12300" width="11.5546875" style="148" bestFit="1" customWidth="1"/>
    <col min="12301" max="12544" width="9.109375" style="148"/>
    <col min="12545" max="12545" width="8.88671875" style="148" customWidth="1"/>
    <col min="12546" max="12546" width="13.5546875" style="148" customWidth="1"/>
    <col min="12547" max="12547" width="9.6640625" style="148" customWidth="1"/>
    <col min="12548" max="12548" width="9.109375" style="148"/>
    <col min="12549" max="12549" width="12.33203125" style="148" customWidth="1"/>
    <col min="12550" max="12550" width="13.5546875" style="148" customWidth="1"/>
    <col min="12551" max="12551" width="12.6640625" style="148" customWidth="1"/>
    <col min="12552" max="12552" width="9.109375" style="148"/>
    <col min="12553" max="12553" width="2.5546875" style="148" customWidth="1"/>
    <col min="12554" max="12554" width="11.109375" style="148" bestFit="1" customWidth="1"/>
    <col min="12555" max="12555" width="9.109375" style="148"/>
    <col min="12556" max="12556" width="11.5546875" style="148" bestFit="1" customWidth="1"/>
    <col min="12557" max="12800" width="9.109375" style="148"/>
    <col min="12801" max="12801" width="8.88671875" style="148" customWidth="1"/>
    <col min="12802" max="12802" width="13.5546875" style="148" customWidth="1"/>
    <col min="12803" max="12803" width="9.6640625" style="148" customWidth="1"/>
    <col min="12804" max="12804" width="9.109375" style="148"/>
    <col min="12805" max="12805" width="12.33203125" style="148" customWidth="1"/>
    <col min="12806" max="12806" width="13.5546875" style="148" customWidth="1"/>
    <col min="12807" max="12807" width="12.6640625" style="148" customWidth="1"/>
    <col min="12808" max="12808" width="9.109375" style="148"/>
    <col min="12809" max="12809" width="2.5546875" style="148" customWidth="1"/>
    <col min="12810" max="12810" width="11.109375" style="148" bestFit="1" customWidth="1"/>
    <col min="12811" max="12811" width="9.109375" style="148"/>
    <col min="12812" max="12812" width="11.5546875" style="148" bestFit="1" customWidth="1"/>
    <col min="12813" max="13056" width="9.109375" style="148"/>
    <col min="13057" max="13057" width="8.88671875" style="148" customWidth="1"/>
    <col min="13058" max="13058" width="13.5546875" style="148" customWidth="1"/>
    <col min="13059" max="13059" width="9.6640625" style="148" customWidth="1"/>
    <col min="13060" max="13060" width="9.109375" style="148"/>
    <col min="13061" max="13061" width="12.33203125" style="148" customWidth="1"/>
    <col min="13062" max="13062" width="13.5546875" style="148" customWidth="1"/>
    <col min="13063" max="13063" width="12.6640625" style="148" customWidth="1"/>
    <col min="13064" max="13064" width="9.109375" style="148"/>
    <col min="13065" max="13065" width="2.5546875" style="148" customWidth="1"/>
    <col min="13066" max="13066" width="11.109375" style="148" bestFit="1" customWidth="1"/>
    <col min="13067" max="13067" width="9.109375" style="148"/>
    <col min="13068" max="13068" width="11.5546875" style="148" bestFit="1" customWidth="1"/>
    <col min="13069" max="13312" width="9.109375" style="148"/>
    <col min="13313" max="13313" width="8.88671875" style="148" customWidth="1"/>
    <col min="13314" max="13314" width="13.5546875" style="148" customWidth="1"/>
    <col min="13315" max="13315" width="9.6640625" style="148" customWidth="1"/>
    <col min="13316" max="13316" width="9.109375" style="148"/>
    <col min="13317" max="13317" width="12.33203125" style="148" customWidth="1"/>
    <col min="13318" max="13318" width="13.5546875" style="148" customWidth="1"/>
    <col min="13319" max="13319" width="12.6640625" style="148" customWidth="1"/>
    <col min="13320" max="13320" width="9.109375" style="148"/>
    <col min="13321" max="13321" width="2.5546875" style="148" customWidth="1"/>
    <col min="13322" max="13322" width="11.109375" style="148" bestFit="1" customWidth="1"/>
    <col min="13323" max="13323" width="9.109375" style="148"/>
    <col min="13324" max="13324" width="11.5546875" style="148" bestFit="1" customWidth="1"/>
    <col min="13325" max="13568" width="9.109375" style="148"/>
    <col min="13569" max="13569" width="8.88671875" style="148" customWidth="1"/>
    <col min="13570" max="13570" width="13.5546875" style="148" customWidth="1"/>
    <col min="13571" max="13571" width="9.6640625" style="148" customWidth="1"/>
    <col min="13572" max="13572" width="9.109375" style="148"/>
    <col min="13573" max="13573" width="12.33203125" style="148" customWidth="1"/>
    <col min="13574" max="13574" width="13.5546875" style="148" customWidth="1"/>
    <col min="13575" max="13575" width="12.6640625" style="148" customWidth="1"/>
    <col min="13576" max="13576" width="9.109375" style="148"/>
    <col min="13577" max="13577" width="2.5546875" style="148" customWidth="1"/>
    <col min="13578" max="13578" width="11.109375" style="148" bestFit="1" customWidth="1"/>
    <col min="13579" max="13579" width="9.109375" style="148"/>
    <col min="13580" max="13580" width="11.5546875" style="148" bestFit="1" customWidth="1"/>
    <col min="13581" max="13824" width="9.109375" style="148"/>
    <col min="13825" max="13825" width="8.88671875" style="148" customWidth="1"/>
    <col min="13826" max="13826" width="13.5546875" style="148" customWidth="1"/>
    <col min="13827" max="13827" width="9.6640625" style="148" customWidth="1"/>
    <col min="13828" max="13828" width="9.109375" style="148"/>
    <col min="13829" max="13829" width="12.33203125" style="148" customWidth="1"/>
    <col min="13830" max="13830" width="13.5546875" style="148" customWidth="1"/>
    <col min="13831" max="13831" width="12.6640625" style="148" customWidth="1"/>
    <col min="13832" max="13832" width="9.109375" style="148"/>
    <col min="13833" max="13833" width="2.5546875" style="148" customWidth="1"/>
    <col min="13834" max="13834" width="11.109375" style="148" bestFit="1" customWidth="1"/>
    <col min="13835" max="13835" width="9.109375" style="148"/>
    <col min="13836" max="13836" width="11.5546875" style="148" bestFit="1" customWidth="1"/>
    <col min="13837" max="14080" width="9.109375" style="148"/>
    <col min="14081" max="14081" width="8.88671875" style="148" customWidth="1"/>
    <col min="14082" max="14082" width="13.5546875" style="148" customWidth="1"/>
    <col min="14083" max="14083" width="9.6640625" style="148" customWidth="1"/>
    <col min="14084" max="14084" width="9.109375" style="148"/>
    <col min="14085" max="14085" width="12.33203125" style="148" customWidth="1"/>
    <col min="14086" max="14086" width="13.5546875" style="148" customWidth="1"/>
    <col min="14087" max="14087" width="12.6640625" style="148" customWidth="1"/>
    <col min="14088" max="14088" width="9.109375" style="148"/>
    <col min="14089" max="14089" width="2.5546875" style="148" customWidth="1"/>
    <col min="14090" max="14090" width="11.109375" style="148" bestFit="1" customWidth="1"/>
    <col min="14091" max="14091" width="9.109375" style="148"/>
    <col min="14092" max="14092" width="11.5546875" style="148" bestFit="1" customWidth="1"/>
    <col min="14093" max="14336" width="9.109375" style="148"/>
    <col min="14337" max="14337" width="8.88671875" style="148" customWidth="1"/>
    <col min="14338" max="14338" width="13.5546875" style="148" customWidth="1"/>
    <col min="14339" max="14339" width="9.6640625" style="148" customWidth="1"/>
    <col min="14340" max="14340" width="9.109375" style="148"/>
    <col min="14341" max="14341" width="12.33203125" style="148" customWidth="1"/>
    <col min="14342" max="14342" width="13.5546875" style="148" customWidth="1"/>
    <col min="14343" max="14343" width="12.6640625" style="148" customWidth="1"/>
    <col min="14344" max="14344" width="9.109375" style="148"/>
    <col min="14345" max="14345" width="2.5546875" style="148" customWidth="1"/>
    <col min="14346" max="14346" width="11.109375" style="148" bestFit="1" customWidth="1"/>
    <col min="14347" max="14347" width="9.109375" style="148"/>
    <col min="14348" max="14348" width="11.5546875" style="148" bestFit="1" customWidth="1"/>
    <col min="14349" max="14592" width="9.109375" style="148"/>
    <col min="14593" max="14593" width="8.88671875" style="148" customWidth="1"/>
    <col min="14594" max="14594" width="13.5546875" style="148" customWidth="1"/>
    <col min="14595" max="14595" width="9.6640625" style="148" customWidth="1"/>
    <col min="14596" max="14596" width="9.109375" style="148"/>
    <col min="14597" max="14597" width="12.33203125" style="148" customWidth="1"/>
    <col min="14598" max="14598" width="13.5546875" style="148" customWidth="1"/>
    <col min="14599" max="14599" width="12.6640625" style="148" customWidth="1"/>
    <col min="14600" max="14600" width="9.109375" style="148"/>
    <col min="14601" max="14601" width="2.5546875" style="148" customWidth="1"/>
    <col min="14602" max="14602" width="11.109375" style="148" bestFit="1" customWidth="1"/>
    <col min="14603" max="14603" width="9.109375" style="148"/>
    <col min="14604" max="14604" width="11.5546875" style="148" bestFit="1" customWidth="1"/>
    <col min="14605" max="14848" width="9.109375" style="148"/>
    <col min="14849" max="14849" width="8.88671875" style="148" customWidth="1"/>
    <col min="14850" max="14850" width="13.5546875" style="148" customWidth="1"/>
    <col min="14851" max="14851" width="9.6640625" style="148" customWidth="1"/>
    <col min="14852" max="14852" width="9.109375" style="148"/>
    <col min="14853" max="14853" width="12.33203125" style="148" customWidth="1"/>
    <col min="14854" max="14854" width="13.5546875" style="148" customWidth="1"/>
    <col min="14855" max="14855" width="12.6640625" style="148" customWidth="1"/>
    <col min="14856" max="14856" width="9.109375" style="148"/>
    <col min="14857" max="14857" width="2.5546875" style="148" customWidth="1"/>
    <col min="14858" max="14858" width="11.109375" style="148" bestFit="1" customWidth="1"/>
    <col min="14859" max="14859" width="9.109375" style="148"/>
    <col min="14860" max="14860" width="11.5546875" style="148" bestFit="1" customWidth="1"/>
    <col min="14861" max="15104" width="9.109375" style="148"/>
    <col min="15105" max="15105" width="8.88671875" style="148" customWidth="1"/>
    <col min="15106" max="15106" width="13.5546875" style="148" customWidth="1"/>
    <col min="15107" max="15107" width="9.6640625" style="148" customWidth="1"/>
    <col min="15108" max="15108" width="9.109375" style="148"/>
    <col min="15109" max="15109" width="12.33203125" style="148" customWidth="1"/>
    <col min="15110" max="15110" width="13.5546875" style="148" customWidth="1"/>
    <col min="15111" max="15111" width="12.6640625" style="148" customWidth="1"/>
    <col min="15112" max="15112" width="9.109375" style="148"/>
    <col min="15113" max="15113" width="2.5546875" style="148" customWidth="1"/>
    <col min="15114" max="15114" width="11.109375" style="148" bestFit="1" customWidth="1"/>
    <col min="15115" max="15115" width="9.109375" style="148"/>
    <col min="15116" max="15116" width="11.5546875" style="148" bestFit="1" customWidth="1"/>
    <col min="15117" max="15360" width="9.109375" style="148"/>
    <col min="15361" max="15361" width="8.88671875" style="148" customWidth="1"/>
    <col min="15362" max="15362" width="13.5546875" style="148" customWidth="1"/>
    <col min="15363" max="15363" width="9.6640625" style="148" customWidth="1"/>
    <col min="15364" max="15364" width="9.109375" style="148"/>
    <col min="15365" max="15365" width="12.33203125" style="148" customWidth="1"/>
    <col min="15366" max="15366" width="13.5546875" style="148" customWidth="1"/>
    <col min="15367" max="15367" width="12.6640625" style="148" customWidth="1"/>
    <col min="15368" max="15368" width="9.109375" style="148"/>
    <col min="15369" max="15369" width="2.5546875" style="148" customWidth="1"/>
    <col min="15370" max="15370" width="11.109375" style="148" bestFit="1" customWidth="1"/>
    <col min="15371" max="15371" width="9.109375" style="148"/>
    <col min="15372" max="15372" width="11.5546875" style="148" bestFit="1" customWidth="1"/>
    <col min="15373" max="15616" width="9.109375" style="148"/>
    <col min="15617" max="15617" width="8.88671875" style="148" customWidth="1"/>
    <col min="15618" max="15618" width="13.5546875" style="148" customWidth="1"/>
    <col min="15619" max="15619" width="9.6640625" style="148" customWidth="1"/>
    <col min="15620" max="15620" width="9.109375" style="148"/>
    <col min="15621" max="15621" width="12.33203125" style="148" customWidth="1"/>
    <col min="15622" max="15622" width="13.5546875" style="148" customWidth="1"/>
    <col min="15623" max="15623" width="12.6640625" style="148" customWidth="1"/>
    <col min="15624" max="15624" width="9.109375" style="148"/>
    <col min="15625" max="15625" width="2.5546875" style="148" customWidth="1"/>
    <col min="15626" max="15626" width="11.109375" style="148" bestFit="1" customWidth="1"/>
    <col min="15627" max="15627" width="9.109375" style="148"/>
    <col min="15628" max="15628" width="11.5546875" style="148" bestFit="1" customWidth="1"/>
    <col min="15629" max="15872" width="9.109375" style="148"/>
    <col min="15873" max="15873" width="8.88671875" style="148" customWidth="1"/>
    <col min="15874" max="15874" width="13.5546875" style="148" customWidth="1"/>
    <col min="15875" max="15875" width="9.6640625" style="148" customWidth="1"/>
    <col min="15876" max="15876" width="9.109375" style="148"/>
    <col min="15877" max="15877" width="12.33203125" style="148" customWidth="1"/>
    <col min="15878" max="15878" width="13.5546875" style="148" customWidth="1"/>
    <col min="15879" max="15879" width="12.6640625" style="148" customWidth="1"/>
    <col min="15880" max="15880" width="9.109375" style="148"/>
    <col min="15881" max="15881" width="2.5546875" style="148" customWidth="1"/>
    <col min="15882" max="15882" width="11.109375" style="148" bestFit="1" customWidth="1"/>
    <col min="15883" max="15883" width="9.109375" style="148"/>
    <col min="15884" max="15884" width="11.5546875" style="148" bestFit="1" customWidth="1"/>
    <col min="15885" max="16128" width="9.109375" style="148"/>
    <col min="16129" max="16129" width="8.88671875" style="148" customWidth="1"/>
    <col min="16130" max="16130" width="13.5546875" style="148" customWidth="1"/>
    <col min="16131" max="16131" width="9.6640625" style="148" customWidth="1"/>
    <col min="16132" max="16132" width="9.109375" style="148"/>
    <col min="16133" max="16133" width="12.33203125" style="148" customWidth="1"/>
    <col min="16134" max="16134" width="13.5546875" style="148" customWidth="1"/>
    <col min="16135" max="16135" width="12.6640625" style="148" customWidth="1"/>
    <col min="16136" max="16136" width="9.109375" style="148"/>
    <col min="16137" max="16137" width="2.5546875" style="148" customWidth="1"/>
    <col min="16138" max="16138" width="11.109375" style="148" bestFit="1" customWidth="1"/>
    <col min="16139" max="16139" width="9.109375" style="148"/>
    <col min="16140" max="16140" width="11.5546875" style="148" bestFit="1" customWidth="1"/>
    <col min="16141" max="16384" width="9.109375" style="148"/>
  </cols>
  <sheetData>
    <row r="1" spans="1:10" s="189" customFormat="1" ht="19.5" customHeight="1" x14ac:dyDescent="0.3">
      <c r="A1" s="229" t="s">
        <v>294</v>
      </c>
      <c r="B1" s="229"/>
      <c r="C1" s="229"/>
      <c r="D1" s="229"/>
      <c r="E1" s="229"/>
      <c r="F1" s="230"/>
      <c r="G1" s="230"/>
      <c r="J1" s="152"/>
    </row>
    <row r="2" spans="1:10" s="191" customFormat="1" ht="13.2" x14ac:dyDescent="0.25">
      <c r="A2" s="231"/>
      <c r="B2" s="512" t="s">
        <v>103</v>
      </c>
      <c r="C2" s="513"/>
      <c r="D2" s="513"/>
      <c r="E2" s="513" t="s">
        <v>104</v>
      </c>
      <c r="F2" s="515" t="s">
        <v>105</v>
      </c>
      <c r="G2" s="517" t="s">
        <v>106</v>
      </c>
    </row>
    <row r="3" spans="1:10" s="191" customFormat="1" ht="39.75" customHeight="1" x14ac:dyDescent="0.25">
      <c r="A3" s="232" t="s">
        <v>2</v>
      </c>
      <c r="B3" s="233" t="s">
        <v>107</v>
      </c>
      <c r="C3" s="234" t="s">
        <v>108</v>
      </c>
      <c r="D3" s="235" t="s">
        <v>109</v>
      </c>
      <c r="E3" s="514"/>
      <c r="F3" s="516"/>
      <c r="G3" s="518"/>
    </row>
    <row r="4" spans="1:10" s="191" customFormat="1" ht="4.5" customHeight="1" x14ac:dyDescent="0.25">
      <c r="A4" s="236"/>
      <c r="B4" s="237"/>
      <c r="C4" s="186"/>
      <c r="D4" s="160"/>
      <c r="E4" s="179"/>
      <c r="F4" s="238"/>
      <c r="G4" s="239"/>
    </row>
    <row r="5" spans="1:10" s="191" customFormat="1" ht="13.2" x14ac:dyDescent="0.3">
      <c r="A5" s="215">
        <v>1960</v>
      </c>
      <c r="B5" s="240">
        <v>242430</v>
      </c>
      <c r="C5" s="216">
        <v>27216</v>
      </c>
      <c r="D5" s="216">
        <v>269646</v>
      </c>
      <c r="E5" s="216">
        <v>69974</v>
      </c>
      <c r="F5" s="216">
        <v>3150</v>
      </c>
      <c r="G5" s="217">
        <v>342770</v>
      </c>
      <c r="H5" s="200"/>
    </row>
    <row r="6" spans="1:10" s="191" customFormat="1" ht="13.2" x14ac:dyDescent="0.3">
      <c r="A6" s="215">
        <v>1961</v>
      </c>
      <c r="B6" s="240">
        <v>240490</v>
      </c>
      <c r="C6" s="216">
        <v>31255</v>
      </c>
      <c r="D6" s="216">
        <v>271745</v>
      </c>
      <c r="E6" s="216">
        <v>89218</v>
      </c>
      <c r="F6" s="216">
        <v>3360</v>
      </c>
      <c r="G6" s="217">
        <v>364323</v>
      </c>
      <c r="H6" s="200"/>
    </row>
    <row r="7" spans="1:10" s="191" customFormat="1" ht="13.2" x14ac:dyDescent="0.3">
      <c r="A7" s="215">
        <v>1962</v>
      </c>
      <c r="B7" s="240">
        <v>274043</v>
      </c>
      <c r="C7" s="216">
        <v>30311</v>
      </c>
      <c r="D7" s="216">
        <v>304354</v>
      </c>
      <c r="E7" s="216">
        <v>41413</v>
      </c>
      <c r="F7" s="216">
        <v>3654</v>
      </c>
      <c r="G7" s="217">
        <v>349421</v>
      </c>
      <c r="H7" s="200"/>
    </row>
    <row r="8" spans="1:10" s="191" customFormat="1" ht="13.2" x14ac:dyDescent="0.3">
      <c r="A8" s="215">
        <v>1963</v>
      </c>
      <c r="B8" s="240">
        <v>267671</v>
      </c>
      <c r="C8" s="216">
        <v>33447</v>
      </c>
      <c r="D8" s="216">
        <v>301118</v>
      </c>
      <c r="E8" s="216">
        <v>46958</v>
      </c>
      <c r="F8" s="216">
        <v>3738</v>
      </c>
      <c r="G8" s="217">
        <v>351814</v>
      </c>
      <c r="H8" s="200"/>
    </row>
    <row r="9" spans="1:10" s="191" customFormat="1" ht="13.2" x14ac:dyDescent="0.3">
      <c r="A9" s="215">
        <v>1964</v>
      </c>
      <c r="B9" s="240">
        <v>273144</v>
      </c>
      <c r="C9" s="216">
        <v>35294</v>
      </c>
      <c r="D9" s="216">
        <v>308438</v>
      </c>
      <c r="E9" s="216">
        <v>42657</v>
      </c>
      <c r="F9" s="216">
        <v>3612</v>
      </c>
      <c r="G9" s="217">
        <v>354707</v>
      </c>
      <c r="H9" s="200"/>
    </row>
    <row r="10" spans="1:10" s="191" customFormat="1" ht="13.2" x14ac:dyDescent="0.3">
      <c r="A10" s="215">
        <v>1965</v>
      </c>
      <c r="B10" s="240">
        <v>280705</v>
      </c>
      <c r="C10" s="216">
        <v>38879</v>
      </c>
      <c r="D10" s="216">
        <v>319584</v>
      </c>
      <c r="E10" s="216">
        <v>48872</v>
      </c>
      <c r="F10" s="216">
        <v>3906</v>
      </c>
      <c r="G10" s="217">
        <v>372362</v>
      </c>
      <c r="H10" s="200"/>
    </row>
    <row r="11" spans="1:10" s="191" customFormat="1" ht="13.2" x14ac:dyDescent="0.3">
      <c r="A11" s="215">
        <v>1966</v>
      </c>
      <c r="B11" s="240">
        <v>269659</v>
      </c>
      <c r="C11" s="216">
        <v>43253</v>
      </c>
      <c r="D11" s="216">
        <v>312912</v>
      </c>
      <c r="E11" s="216">
        <v>40736</v>
      </c>
      <c r="F11" s="216">
        <v>3780</v>
      </c>
      <c r="G11" s="217">
        <v>357428</v>
      </c>
      <c r="H11" s="200"/>
    </row>
    <row r="12" spans="1:10" s="191" customFormat="1" ht="13.2" x14ac:dyDescent="0.3">
      <c r="A12" s="215">
        <v>1967</v>
      </c>
      <c r="B12" s="240">
        <v>300192</v>
      </c>
      <c r="C12" s="216">
        <v>40668</v>
      </c>
      <c r="D12" s="216">
        <v>340860</v>
      </c>
      <c r="E12" s="216">
        <v>44078</v>
      </c>
      <c r="F12" s="216">
        <v>3990</v>
      </c>
      <c r="G12" s="217">
        <v>388928</v>
      </c>
      <c r="H12" s="200"/>
    </row>
    <row r="13" spans="1:10" s="191" customFormat="1" ht="13.2" x14ac:dyDescent="0.3">
      <c r="A13" s="215">
        <v>1968</v>
      </c>
      <c r="B13" s="240">
        <v>321429</v>
      </c>
      <c r="C13" s="216">
        <v>45756</v>
      </c>
      <c r="D13" s="216">
        <v>367185</v>
      </c>
      <c r="E13" s="216">
        <v>40607</v>
      </c>
      <c r="F13" s="216">
        <v>4032</v>
      </c>
      <c r="G13" s="217">
        <v>411824</v>
      </c>
      <c r="H13" s="200"/>
    </row>
    <row r="14" spans="1:10" s="191" customFormat="1" ht="13.2" x14ac:dyDescent="0.3">
      <c r="A14" s="215">
        <v>1969</v>
      </c>
      <c r="B14" s="240">
        <v>342954</v>
      </c>
      <c r="C14" s="216">
        <v>49868</v>
      </c>
      <c r="D14" s="216">
        <v>392822</v>
      </c>
      <c r="E14" s="216">
        <v>27902</v>
      </c>
      <c r="F14" s="216">
        <v>4074</v>
      </c>
      <c r="G14" s="217">
        <v>424798</v>
      </c>
      <c r="H14" s="200"/>
    </row>
    <row r="15" spans="1:10" s="191" customFormat="1" ht="13.2" x14ac:dyDescent="0.3">
      <c r="A15" s="215">
        <v>1970</v>
      </c>
      <c r="B15" s="240">
        <v>352654</v>
      </c>
      <c r="C15" s="216">
        <v>58136</v>
      </c>
      <c r="D15" s="216">
        <v>410790</v>
      </c>
      <c r="E15" s="216">
        <v>39654</v>
      </c>
      <c r="F15" s="216">
        <v>4242</v>
      </c>
      <c r="G15" s="217">
        <v>454686</v>
      </c>
      <c r="H15" s="200"/>
    </row>
    <row r="16" spans="1:10" s="191" customFormat="1" ht="13.2" x14ac:dyDescent="0.3">
      <c r="A16" s="215">
        <v>1971</v>
      </c>
      <c r="B16" s="240">
        <v>372174</v>
      </c>
      <c r="C16" s="216">
        <v>61295</v>
      </c>
      <c r="D16" s="216">
        <v>433469</v>
      </c>
      <c r="E16" s="216">
        <v>33345</v>
      </c>
      <c r="F16" s="216">
        <v>4242</v>
      </c>
      <c r="G16" s="217">
        <v>471056</v>
      </c>
      <c r="H16" s="200"/>
    </row>
    <row r="17" spans="1:8" s="191" customFormat="1" ht="13.2" x14ac:dyDescent="0.3">
      <c r="A17" s="215">
        <v>1972</v>
      </c>
      <c r="B17" s="240">
        <v>394482</v>
      </c>
      <c r="C17" s="216">
        <v>69145</v>
      </c>
      <c r="D17" s="216">
        <v>463627</v>
      </c>
      <c r="E17" s="216">
        <v>42185</v>
      </c>
      <c r="F17" s="216">
        <v>4368</v>
      </c>
      <c r="G17" s="217">
        <v>510180</v>
      </c>
      <c r="H17" s="200"/>
    </row>
    <row r="18" spans="1:8" s="191" customFormat="1" ht="13.2" x14ac:dyDescent="0.3">
      <c r="A18" s="215">
        <v>1973</v>
      </c>
      <c r="B18" s="240">
        <v>432272</v>
      </c>
      <c r="C18" s="216">
        <v>76954</v>
      </c>
      <c r="D18" s="216">
        <v>509226</v>
      </c>
      <c r="E18" s="216">
        <v>35933</v>
      </c>
      <c r="F18" s="216">
        <v>4662</v>
      </c>
      <c r="G18" s="217">
        <v>549821</v>
      </c>
      <c r="H18" s="200"/>
    </row>
    <row r="19" spans="1:8" s="191" customFormat="1" ht="13.2" x14ac:dyDescent="0.3">
      <c r="A19" s="215">
        <v>1974</v>
      </c>
      <c r="B19" s="240">
        <v>412004</v>
      </c>
      <c r="C19" s="216">
        <v>72955</v>
      </c>
      <c r="D19" s="216">
        <v>484959</v>
      </c>
      <c r="E19" s="216">
        <v>31842</v>
      </c>
      <c r="F19" s="216">
        <v>4452</v>
      </c>
      <c r="G19" s="217">
        <v>521253</v>
      </c>
      <c r="H19" s="200"/>
    </row>
    <row r="20" spans="1:8" s="191" customFormat="1" ht="13.2" x14ac:dyDescent="0.3">
      <c r="A20" s="215">
        <v>1975</v>
      </c>
      <c r="B20" s="240">
        <v>404957</v>
      </c>
      <c r="C20" s="216">
        <v>72682</v>
      </c>
      <c r="D20" s="216">
        <v>477639</v>
      </c>
      <c r="E20" s="216">
        <v>45256</v>
      </c>
      <c r="F20" s="216">
        <v>4494</v>
      </c>
      <c r="G20" s="217">
        <v>527389</v>
      </c>
      <c r="H20" s="200"/>
    </row>
    <row r="21" spans="1:8" s="191" customFormat="1" ht="13.2" x14ac:dyDescent="0.3">
      <c r="A21" s="215">
        <v>1976</v>
      </c>
      <c r="B21" s="240">
        <v>449092</v>
      </c>
      <c r="C21" s="216">
        <v>87051</v>
      </c>
      <c r="D21" s="216">
        <v>536143</v>
      </c>
      <c r="E21" s="216">
        <v>46148</v>
      </c>
      <c r="F21" s="216">
        <v>4998</v>
      </c>
      <c r="G21" s="217">
        <v>587289</v>
      </c>
      <c r="H21" s="200"/>
    </row>
    <row r="22" spans="1:8" s="191" customFormat="1" ht="13.2" x14ac:dyDescent="0.3">
      <c r="A22" s="215">
        <v>1977</v>
      </c>
      <c r="B22" s="240">
        <v>431617</v>
      </c>
      <c r="C22" s="216">
        <v>89381</v>
      </c>
      <c r="D22" s="216">
        <v>520998</v>
      </c>
      <c r="E22" s="216">
        <v>42667</v>
      </c>
      <c r="F22" s="216">
        <v>4452</v>
      </c>
      <c r="G22" s="217">
        <v>568117</v>
      </c>
      <c r="H22" s="200"/>
    </row>
    <row r="23" spans="1:8" s="191" customFormat="1" ht="13.2" x14ac:dyDescent="0.3">
      <c r="A23" s="215">
        <v>1978</v>
      </c>
      <c r="B23" s="240">
        <v>511119</v>
      </c>
      <c r="C23" s="216">
        <v>100375</v>
      </c>
      <c r="D23" s="216">
        <v>611494</v>
      </c>
      <c r="E23" s="216">
        <v>38123</v>
      </c>
      <c r="F23" s="216">
        <v>5208</v>
      </c>
      <c r="G23" s="217">
        <v>654825</v>
      </c>
      <c r="H23" s="200"/>
    </row>
    <row r="24" spans="1:8" s="191" customFormat="1" ht="13.2" x14ac:dyDescent="0.3">
      <c r="A24" s="215">
        <v>1979</v>
      </c>
      <c r="B24" s="240">
        <v>443580</v>
      </c>
      <c r="C24" s="216">
        <v>103756</v>
      </c>
      <c r="D24" s="216">
        <v>547336</v>
      </c>
      <c r="E24" s="216">
        <v>44112</v>
      </c>
      <c r="F24" s="216">
        <v>5250</v>
      </c>
      <c r="G24" s="217">
        <v>596698</v>
      </c>
      <c r="H24" s="200"/>
    </row>
    <row r="25" spans="1:8" s="191" customFormat="1" ht="13.2" x14ac:dyDescent="0.3">
      <c r="A25" s="215">
        <v>1980</v>
      </c>
      <c r="B25" s="240">
        <v>416511</v>
      </c>
      <c r="C25" s="216">
        <v>98615</v>
      </c>
      <c r="D25" s="216">
        <v>515126</v>
      </c>
      <c r="E25" s="216">
        <v>40788</v>
      </c>
      <c r="F25" s="216">
        <v>4662</v>
      </c>
      <c r="G25" s="217">
        <v>560576</v>
      </c>
      <c r="H25" s="200"/>
    </row>
    <row r="26" spans="1:8" s="191" customFormat="1" ht="13.2" x14ac:dyDescent="0.3">
      <c r="A26" s="215">
        <v>1981</v>
      </c>
      <c r="B26" s="240">
        <v>423780</v>
      </c>
      <c r="C26" s="216">
        <v>108849</v>
      </c>
      <c r="D26" s="216">
        <v>532629</v>
      </c>
      <c r="E26" s="216">
        <v>44001</v>
      </c>
      <c r="F26" s="216">
        <v>4704</v>
      </c>
      <c r="G26" s="217">
        <v>581334</v>
      </c>
      <c r="H26" s="200"/>
    </row>
    <row r="27" spans="1:8" s="191" customFormat="1" ht="13.2" x14ac:dyDescent="0.3">
      <c r="A27" s="215">
        <v>1982</v>
      </c>
      <c r="B27" s="240">
        <v>406462</v>
      </c>
      <c r="C27" s="216">
        <v>110864</v>
      </c>
      <c r="D27" s="216">
        <v>517326</v>
      </c>
      <c r="E27" s="216">
        <v>40371</v>
      </c>
      <c r="F27" s="216">
        <v>4410</v>
      </c>
      <c r="G27" s="217">
        <v>562107</v>
      </c>
      <c r="H27" s="200"/>
    </row>
    <row r="28" spans="1:8" s="191" customFormat="1" ht="13.2" x14ac:dyDescent="0.3">
      <c r="A28" s="215">
        <v>1983</v>
      </c>
      <c r="B28" s="240">
        <v>418919</v>
      </c>
      <c r="C28" s="216">
        <v>105234</v>
      </c>
      <c r="D28" s="216">
        <v>524153</v>
      </c>
      <c r="E28" s="216">
        <v>33306</v>
      </c>
      <c r="F28" s="216">
        <v>4494</v>
      </c>
      <c r="G28" s="217">
        <v>561953</v>
      </c>
      <c r="H28" s="200"/>
    </row>
    <row r="29" spans="1:8" s="191" customFormat="1" ht="13.2" x14ac:dyDescent="0.3">
      <c r="A29" s="215">
        <v>1984</v>
      </c>
      <c r="B29" s="240">
        <v>416324</v>
      </c>
      <c r="C29" s="216">
        <v>117012</v>
      </c>
      <c r="D29" s="216">
        <v>533336</v>
      </c>
      <c r="E29" s="216">
        <v>34828</v>
      </c>
      <c r="F29" s="241" t="s">
        <v>76</v>
      </c>
      <c r="G29" s="217">
        <v>568164</v>
      </c>
      <c r="H29" s="200"/>
    </row>
    <row r="30" spans="1:8" s="191" customFormat="1" ht="13.2" x14ac:dyDescent="0.3">
      <c r="A30" s="215">
        <v>1985</v>
      </c>
      <c r="B30" s="240">
        <v>403929</v>
      </c>
      <c r="C30" s="216">
        <v>109043</v>
      </c>
      <c r="D30" s="216">
        <v>512972</v>
      </c>
      <c r="E30" s="216">
        <v>37675</v>
      </c>
      <c r="F30" s="241" t="s">
        <v>76</v>
      </c>
      <c r="G30" s="217">
        <v>550647</v>
      </c>
      <c r="H30" s="200"/>
    </row>
    <row r="31" spans="1:8" s="191" customFormat="1" ht="13.2" x14ac:dyDescent="0.3">
      <c r="A31" s="215">
        <v>1986</v>
      </c>
      <c r="B31" s="240">
        <v>404386</v>
      </c>
      <c r="C31" s="216">
        <v>107192</v>
      </c>
      <c r="D31" s="216">
        <v>511578</v>
      </c>
      <c r="E31" s="216">
        <v>36006</v>
      </c>
      <c r="F31" s="241" t="s">
        <v>76</v>
      </c>
      <c r="G31" s="217">
        <v>547584</v>
      </c>
      <c r="H31" s="200"/>
    </row>
    <row r="32" spans="1:8" s="191" customFormat="1" ht="13.2" x14ac:dyDescent="0.3">
      <c r="A32" s="215">
        <v>1987</v>
      </c>
      <c r="B32" s="240">
        <v>407673</v>
      </c>
      <c r="C32" s="216">
        <v>108341</v>
      </c>
      <c r="D32" s="216">
        <v>516014</v>
      </c>
      <c r="E32" s="216">
        <v>33187</v>
      </c>
      <c r="F32" s="241" t="s">
        <v>76</v>
      </c>
      <c r="G32" s="217">
        <v>549201</v>
      </c>
      <c r="H32" s="200"/>
    </row>
    <row r="33" spans="1:12" s="191" customFormat="1" ht="13.2" x14ac:dyDescent="0.3">
      <c r="A33" s="215">
        <v>1988</v>
      </c>
      <c r="B33" s="240">
        <v>412126</v>
      </c>
      <c r="C33" s="216">
        <v>117389</v>
      </c>
      <c r="D33" s="216">
        <v>529515</v>
      </c>
      <c r="E33" s="216">
        <v>33710</v>
      </c>
      <c r="F33" s="241" t="s">
        <v>76</v>
      </c>
      <c r="G33" s="217">
        <v>563225</v>
      </c>
      <c r="H33" s="200"/>
    </row>
    <row r="34" spans="1:12" s="123" customFormat="1" ht="13.2" x14ac:dyDescent="0.3">
      <c r="A34" s="215">
        <v>1989</v>
      </c>
      <c r="B34" s="240">
        <v>408306</v>
      </c>
      <c r="C34" s="216">
        <v>120917</v>
      </c>
      <c r="D34" s="216">
        <v>529223</v>
      </c>
      <c r="E34" s="216">
        <v>35714</v>
      </c>
      <c r="F34" s="241" t="s">
        <v>76</v>
      </c>
      <c r="G34" s="217">
        <v>564937</v>
      </c>
      <c r="H34" s="200"/>
    </row>
    <row r="35" spans="1:12" s="191" customFormat="1" ht="13.2" x14ac:dyDescent="0.3">
      <c r="A35" s="215">
        <v>1990</v>
      </c>
      <c r="B35" s="240">
        <v>410718</v>
      </c>
      <c r="C35" s="216">
        <v>125346</v>
      </c>
      <c r="D35" s="216">
        <v>536064</v>
      </c>
      <c r="E35" s="216">
        <v>36646</v>
      </c>
      <c r="F35" s="241" t="s">
        <v>76</v>
      </c>
      <c r="G35" s="217">
        <v>572710</v>
      </c>
      <c r="H35" s="200"/>
    </row>
    <row r="36" spans="1:12" s="191" customFormat="1" ht="13.2" x14ac:dyDescent="0.3">
      <c r="A36" s="215">
        <v>1991</v>
      </c>
      <c r="B36" s="240">
        <v>409896</v>
      </c>
      <c r="C36" s="216">
        <v>116176</v>
      </c>
      <c r="D36" s="216">
        <v>526072</v>
      </c>
      <c r="E36" s="216">
        <v>36365</v>
      </c>
      <c r="F36" s="241" t="s">
        <v>76</v>
      </c>
      <c r="G36" s="217">
        <v>562437</v>
      </c>
      <c r="H36" s="200"/>
    </row>
    <row r="37" spans="1:12" s="191" customFormat="1" ht="13.2" x14ac:dyDescent="0.3">
      <c r="A37" s="215">
        <v>1992</v>
      </c>
      <c r="B37" s="240">
        <v>432413</v>
      </c>
      <c r="C37" s="216">
        <v>133926</v>
      </c>
      <c r="D37" s="216">
        <v>566339</v>
      </c>
      <c r="E37" s="216">
        <v>32650</v>
      </c>
      <c r="F37" s="241" t="s">
        <v>76</v>
      </c>
      <c r="G37" s="217">
        <v>598989</v>
      </c>
      <c r="H37" s="200"/>
    </row>
    <row r="38" spans="1:12" s="191" customFormat="1" ht="13.2" x14ac:dyDescent="0.3">
      <c r="A38" s="215">
        <v>1993</v>
      </c>
      <c r="B38" s="240">
        <v>441553</v>
      </c>
      <c r="C38" s="216">
        <v>139443</v>
      </c>
      <c r="D38" s="216">
        <v>580996</v>
      </c>
      <c r="E38" s="216">
        <v>29807</v>
      </c>
      <c r="F38" s="241" t="s">
        <v>76</v>
      </c>
      <c r="G38" s="217">
        <v>610803</v>
      </c>
      <c r="H38" s="200"/>
    </row>
    <row r="39" spans="1:12" s="191" customFormat="1" ht="13.2" x14ac:dyDescent="0.3">
      <c r="A39" s="215">
        <v>1994</v>
      </c>
      <c r="B39" s="240">
        <v>444618</v>
      </c>
      <c r="C39" s="216">
        <v>156703</v>
      </c>
      <c r="D39" s="216">
        <v>601321</v>
      </c>
      <c r="E39" s="216">
        <v>32358</v>
      </c>
      <c r="F39" s="241" t="s">
        <v>76</v>
      </c>
      <c r="G39" s="217">
        <v>633679</v>
      </c>
      <c r="H39" s="200"/>
    </row>
    <row r="40" spans="1:12" s="191" customFormat="1" ht="13.2" x14ac:dyDescent="0.3">
      <c r="A40" s="215">
        <v>1995</v>
      </c>
      <c r="B40" s="240">
        <v>447134</v>
      </c>
      <c r="C40" s="216">
        <v>159632</v>
      </c>
      <c r="D40" s="216">
        <v>606766</v>
      </c>
      <c r="E40" s="216">
        <v>34258</v>
      </c>
      <c r="F40" s="241" t="s">
        <v>76</v>
      </c>
      <c r="G40" s="217">
        <v>641024</v>
      </c>
      <c r="H40" s="200"/>
    </row>
    <row r="41" spans="1:12" s="191" customFormat="1" ht="13.2" x14ac:dyDescent="0.3">
      <c r="A41" s="215">
        <v>1996</v>
      </c>
      <c r="B41" s="240">
        <v>466331</v>
      </c>
      <c r="C41" s="216">
        <v>146177</v>
      </c>
      <c r="D41" s="216">
        <v>612508</v>
      </c>
      <c r="E41" s="216">
        <v>36169</v>
      </c>
      <c r="F41" s="241" t="s">
        <v>76</v>
      </c>
      <c r="G41" s="217">
        <v>648677</v>
      </c>
      <c r="H41" s="200"/>
    </row>
    <row r="42" spans="1:12" s="191" customFormat="1" ht="13.2" x14ac:dyDescent="0.3">
      <c r="A42" s="215">
        <v>1997</v>
      </c>
      <c r="B42" s="240">
        <v>454226</v>
      </c>
      <c r="C42" s="216">
        <v>175736</v>
      </c>
      <c r="D42" s="216">
        <v>629962</v>
      </c>
      <c r="E42" s="216">
        <v>35250</v>
      </c>
      <c r="F42" s="241" t="s">
        <v>76</v>
      </c>
      <c r="G42" s="217">
        <v>665212</v>
      </c>
      <c r="H42" s="200"/>
    </row>
    <row r="43" spans="1:12" s="191" customFormat="1" ht="13.2" x14ac:dyDescent="0.3">
      <c r="A43" s="215">
        <v>1998</v>
      </c>
      <c r="B43" s="240">
        <v>469369</v>
      </c>
      <c r="C43" s="216">
        <v>172711</v>
      </c>
      <c r="D43" s="216">
        <v>642080</v>
      </c>
      <c r="E43" s="216">
        <v>26862</v>
      </c>
      <c r="F43" s="241" t="s">
        <v>76</v>
      </c>
      <c r="G43" s="217">
        <v>668942</v>
      </c>
      <c r="H43" s="200"/>
    </row>
    <row r="44" spans="1:12" s="191" customFormat="1" ht="13.2" x14ac:dyDescent="0.3">
      <c r="A44" s="215">
        <v>1999</v>
      </c>
      <c r="B44" s="240">
        <v>480754</v>
      </c>
      <c r="C44" s="216">
        <v>185212</v>
      </c>
      <c r="D44" s="216">
        <v>665966</v>
      </c>
      <c r="E44" s="216">
        <v>26486</v>
      </c>
      <c r="F44" s="241" t="s">
        <v>76</v>
      </c>
      <c r="G44" s="217">
        <v>692452</v>
      </c>
      <c r="H44" s="200"/>
    </row>
    <row r="45" spans="1:12" s="191" customFormat="1" ht="13.2" x14ac:dyDescent="0.25">
      <c r="A45" s="215">
        <v>2000</v>
      </c>
      <c r="B45" s="240">
        <v>469683</v>
      </c>
      <c r="C45" s="216">
        <v>190450</v>
      </c>
      <c r="D45" s="216">
        <v>660133</v>
      </c>
      <c r="E45" s="216">
        <v>26394</v>
      </c>
      <c r="F45" s="241" t="s">
        <v>76</v>
      </c>
      <c r="G45" s="217">
        <v>686527</v>
      </c>
      <c r="H45" s="200"/>
      <c r="J45" s="141"/>
      <c r="L45" s="242"/>
    </row>
    <row r="46" spans="1:12" s="191" customFormat="1" ht="13.2" x14ac:dyDescent="0.25">
      <c r="A46" s="215">
        <v>2001</v>
      </c>
      <c r="B46" s="240">
        <v>467567</v>
      </c>
      <c r="C46" s="216">
        <v>198232</v>
      </c>
      <c r="D46" s="216">
        <v>665799</v>
      </c>
      <c r="E46" s="216">
        <v>32041</v>
      </c>
      <c r="F46" s="241" t="s">
        <v>76</v>
      </c>
      <c r="G46" s="217">
        <v>697840</v>
      </c>
      <c r="H46" s="200"/>
      <c r="J46" s="141"/>
      <c r="L46" s="242"/>
    </row>
    <row r="47" spans="1:12" s="191" customFormat="1" ht="13.2" x14ac:dyDescent="0.25">
      <c r="A47" s="215">
        <v>2002</v>
      </c>
      <c r="B47" s="240">
        <v>476027</v>
      </c>
      <c r="C47" s="216">
        <v>202477</v>
      </c>
      <c r="D47" s="216">
        <v>678504</v>
      </c>
      <c r="E47" s="216">
        <v>33151</v>
      </c>
      <c r="F47" s="241" t="s">
        <v>76</v>
      </c>
      <c r="G47" s="217">
        <v>711655</v>
      </c>
      <c r="H47" s="200"/>
      <c r="J47" s="141"/>
      <c r="L47" s="242"/>
    </row>
    <row r="48" spans="1:12" s="191" customFormat="1" ht="13.2" x14ac:dyDescent="0.25">
      <c r="A48" s="215">
        <v>2003</v>
      </c>
      <c r="B48" s="240">
        <v>476160</v>
      </c>
      <c r="C48" s="216">
        <v>210712</v>
      </c>
      <c r="D48" s="216">
        <v>686872</v>
      </c>
      <c r="E48" s="216">
        <v>33451</v>
      </c>
      <c r="F48" s="241" t="s">
        <v>76</v>
      </c>
      <c r="G48" s="217">
        <v>720323</v>
      </c>
      <c r="H48" s="200"/>
      <c r="J48" s="141"/>
      <c r="L48" s="242"/>
    </row>
    <row r="49" spans="1:12" s="191" customFormat="1" ht="13.2" x14ac:dyDescent="0.25">
      <c r="A49" s="215">
        <v>2004</v>
      </c>
      <c r="B49" s="240">
        <v>474580</v>
      </c>
      <c r="C49" s="216">
        <v>223636</v>
      </c>
      <c r="D49" s="216">
        <v>698216</v>
      </c>
      <c r="E49" s="216">
        <v>31564</v>
      </c>
      <c r="F49" s="241" t="s">
        <v>76</v>
      </c>
      <c r="G49" s="217">
        <v>729780</v>
      </c>
      <c r="H49" s="200"/>
      <c r="J49" s="141"/>
      <c r="L49" s="242"/>
    </row>
    <row r="50" spans="1:12" s="191" customFormat="1" ht="13.2" x14ac:dyDescent="0.25">
      <c r="A50" s="215">
        <v>2005</v>
      </c>
      <c r="B50" s="240">
        <v>460947</v>
      </c>
      <c r="C50" s="216">
        <v>246433</v>
      </c>
      <c r="D50" s="216">
        <v>707380</v>
      </c>
      <c r="E50" s="216">
        <v>32999</v>
      </c>
      <c r="F50" s="241" t="s">
        <v>76</v>
      </c>
      <c r="G50" s="217">
        <v>740379</v>
      </c>
      <c r="H50" s="200"/>
      <c r="J50" s="141"/>
      <c r="L50" s="242"/>
    </row>
    <row r="51" spans="1:12" s="191" customFormat="1" ht="13.2" x14ac:dyDescent="0.25">
      <c r="A51" s="215">
        <v>2006</v>
      </c>
      <c r="B51" s="240">
        <v>460703</v>
      </c>
      <c r="C51" s="216">
        <v>259569</v>
      </c>
      <c r="D51" s="216">
        <v>720272</v>
      </c>
      <c r="E51" s="216">
        <v>37640</v>
      </c>
      <c r="F51" s="241" t="s">
        <v>76</v>
      </c>
      <c r="G51" s="217">
        <v>757912</v>
      </c>
      <c r="H51" s="200"/>
      <c r="J51" s="141"/>
      <c r="L51" s="242"/>
    </row>
    <row r="52" spans="1:12" s="191" customFormat="1" ht="13.2" x14ac:dyDescent="0.25">
      <c r="A52" s="215">
        <v>2007</v>
      </c>
      <c r="B52" s="240">
        <v>471532</v>
      </c>
      <c r="C52" s="216">
        <v>265261</v>
      </c>
      <c r="D52" s="216">
        <v>736793</v>
      </c>
      <c r="E52" s="216">
        <v>29650</v>
      </c>
      <c r="F52" s="241" t="s">
        <v>76</v>
      </c>
      <c r="G52" s="217">
        <v>766443</v>
      </c>
      <c r="H52" s="200"/>
      <c r="J52" s="141"/>
      <c r="L52" s="242"/>
    </row>
    <row r="53" spans="1:12" s="191" customFormat="1" ht="13.2" x14ac:dyDescent="0.25">
      <c r="A53" s="215">
        <v>2008</v>
      </c>
      <c r="B53" s="240">
        <v>459218</v>
      </c>
      <c r="C53" s="216">
        <v>252978.185</v>
      </c>
      <c r="D53" s="216">
        <v>712196.18500000006</v>
      </c>
      <c r="E53" s="216">
        <v>24999</v>
      </c>
      <c r="F53" s="241" t="s">
        <v>76</v>
      </c>
      <c r="G53" s="217">
        <v>737195.18500000006</v>
      </c>
      <c r="H53" s="200"/>
      <c r="J53" s="141"/>
      <c r="L53" s="242"/>
    </row>
    <row r="54" spans="1:12" s="191" customFormat="1" ht="13.2" x14ac:dyDescent="0.25">
      <c r="A54" s="215">
        <v>2009</v>
      </c>
      <c r="B54" s="240">
        <v>471907</v>
      </c>
      <c r="C54" s="216">
        <v>237129.65599999999</v>
      </c>
      <c r="D54" s="216">
        <v>709036.65599999996</v>
      </c>
      <c r="E54" s="216">
        <v>24589</v>
      </c>
      <c r="F54" s="241" t="s">
        <v>76</v>
      </c>
      <c r="G54" s="217">
        <v>733625.65599999996</v>
      </c>
      <c r="H54" s="200"/>
      <c r="J54" s="141"/>
      <c r="L54" s="242"/>
    </row>
    <row r="55" spans="1:12" s="191" customFormat="1" ht="13.2" x14ac:dyDescent="0.25">
      <c r="A55" s="215">
        <v>2010</v>
      </c>
      <c r="B55" s="240">
        <v>480645</v>
      </c>
      <c r="C55" s="216">
        <v>245823</v>
      </c>
      <c r="D55" s="216">
        <v>726468</v>
      </c>
      <c r="E55" s="216">
        <v>20090</v>
      </c>
      <c r="F55" s="241" t="s">
        <v>76</v>
      </c>
      <c r="G55" s="217">
        <v>746558</v>
      </c>
      <c r="H55" s="200"/>
      <c r="J55" s="141"/>
      <c r="L55" s="242"/>
    </row>
    <row r="56" spans="1:12" s="191" customFormat="1" ht="13.2" x14ac:dyDescent="0.25">
      <c r="A56" s="264">
        <v>2011</v>
      </c>
      <c r="B56" s="240">
        <v>477530</v>
      </c>
      <c r="C56" s="216">
        <v>254254</v>
      </c>
      <c r="D56" s="216">
        <v>731784</v>
      </c>
      <c r="E56" s="216">
        <v>17292</v>
      </c>
      <c r="F56" s="241" t="s">
        <v>76</v>
      </c>
      <c r="G56" s="217">
        <v>749076</v>
      </c>
      <c r="H56" s="200"/>
      <c r="J56" s="141"/>
      <c r="L56" s="242"/>
    </row>
    <row r="57" spans="1:12" s="191" customFormat="1" ht="13.2" x14ac:dyDescent="0.25">
      <c r="A57" s="264">
        <v>2012</v>
      </c>
      <c r="B57" s="240">
        <v>487822</v>
      </c>
      <c r="C57" s="216">
        <v>262303</v>
      </c>
      <c r="D57" s="216">
        <v>750125</v>
      </c>
      <c r="E57" s="216">
        <v>18336</v>
      </c>
      <c r="F57" s="241" t="s">
        <v>76</v>
      </c>
      <c r="G57" s="283">
        <v>768461</v>
      </c>
      <c r="H57" s="200"/>
      <c r="J57" s="141"/>
      <c r="L57" s="242"/>
    </row>
    <row r="58" spans="1:12" s="191" customFormat="1" ht="13.2" x14ac:dyDescent="0.25">
      <c r="A58" s="264">
        <v>2013</v>
      </c>
      <c r="B58" s="240">
        <v>492003</v>
      </c>
      <c r="C58" s="216">
        <v>264682</v>
      </c>
      <c r="D58" s="216">
        <v>756685</v>
      </c>
      <c r="E58" s="216">
        <v>19293</v>
      </c>
      <c r="F58" s="241" t="s">
        <v>76</v>
      </c>
      <c r="G58" s="283">
        <v>775978</v>
      </c>
      <c r="H58" s="200"/>
      <c r="J58" s="141"/>
      <c r="L58" s="242"/>
    </row>
    <row r="59" spans="1:12" s="191" customFormat="1" ht="13.2" x14ac:dyDescent="0.25">
      <c r="A59" s="264">
        <v>2014</v>
      </c>
      <c r="B59" s="240">
        <v>511567</v>
      </c>
      <c r="C59" s="216">
        <v>270918</v>
      </c>
      <c r="D59" s="216">
        <v>782485</v>
      </c>
      <c r="E59" s="216">
        <v>18022</v>
      </c>
      <c r="F59" s="241" t="s">
        <v>76</v>
      </c>
      <c r="G59" s="283">
        <v>800507</v>
      </c>
      <c r="H59" s="200"/>
      <c r="J59" s="141"/>
      <c r="L59" s="242"/>
    </row>
    <row r="60" spans="1:12" s="191" customFormat="1" ht="13.2" x14ac:dyDescent="0.25">
      <c r="A60" s="264">
        <v>2015</v>
      </c>
      <c r="B60" s="240">
        <v>483132</v>
      </c>
      <c r="C60" s="216">
        <v>268546</v>
      </c>
      <c r="D60" s="216">
        <v>751678</v>
      </c>
      <c r="E60" s="216">
        <v>56850</v>
      </c>
      <c r="F60" s="241" t="s">
        <v>76</v>
      </c>
      <c r="G60" s="283">
        <v>808528</v>
      </c>
      <c r="H60" s="200"/>
      <c r="J60" s="141"/>
      <c r="L60" s="242"/>
    </row>
    <row r="61" spans="1:12" s="191" customFormat="1" ht="13.2" x14ac:dyDescent="0.25">
      <c r="A61" s="264">
        <v>2016</v>
      </c>
      <c r="B61" s="240">
        <v>491288</v>
      </c>
      <c r="C61" s="216">
        <v>265741</v>
      </c>
      <c r="D61" s="216">
        <v>757029</v>
      </c>
      <c r="E61" s="216">
        <v>61992</v>
      </c>
      <c r="F61" s="241" t="s">
        <v>76</v>
      </c>
      <c r="G61" s="283">
        <v>819021</v>
      </c>
      <c r="H61" s="200"/>
      <c r="J61" s="141"/>
      <c r="L61" s="242"/>
    </row>
    <row r="62" spans="1:12" s="191" customFormat="1" ht="13.2" x14ac:dyDescent="0.25">
      <c r="A62" s="339">
        <v>2017</v>
      </c>
      <c r="B62" s="340">
        <v>490292</v>
      </c>
      <c r="C62" s="184">
        <v>270340</v>
      </c>
      <c r="D62" s="184">
        <v>760632</v>
      </c>
      <c r="E62" s="184">
        <v>61366</v>
      </c>
      <c r="F62" s="338" t="s">
        <v>76</v>
      </c>
      <c r="G62" s="283">
        <v>821998</v>
      </c>
      <c r="H62" s="200"/>
      <c r="J62" s="141"/>
      <c r="L62" s="242"/>
    </row>
    <row r="63" spans="1:12" s="191" customFormat="1" ht="13.2" x14ac:dyDescent="0.25">
      <c r="A63" s="215">
        <v>2018</v>
      </c>
      <c r="B63" s="340">
        <v>480769</v>
      </c>
      <c r="C63" s="184">
        <v>272327</v>
      </c>
      <c r="D63" s="184">
        <f>B63+C63</f>
        <v>753096</v>
      </c>
      <c r="E63" s="184">
        <v>70063</v>
      </c>
      <c r="F63" s="338" t="s">
        <v>76</v>
      </c>
      <c r="G63" s="409">
        <f>E63+D63</f>
        <v>823159</v>
      </c>
      <c r="H63" s="200"/>
      <c r="J63" s="141"/>
      <c r="L63" s="242"/>
    </row>
    <row r="64" spans="1:12" s="191" customFormat="1" ht="13.2" x14ac:dyDescent="0.25">
      <c r="A64" s="264">
        <v>2019</v>
      </c>
      <c r="B64" s="340">
        <v>485015</v>
      </c>
      <c r="C64" s="184">
        <v>278801</v>
      </c>
      <c r="D64" s="184">
        <f>B64+C64</f>
        <v>763816</v>
      </c>
      <c r="E64" s="184">
        <v>70959</v>
      </c>
      <c r="F64" s="338" t="s">
        <v>76</v>
      </c>
      <c r="G64" s="409">
        <v>834755</v>
      </c>
      <c r="H64" s="200"/>
      <c r="J64" s="141"/>
      <c r="L64" s="242"/>
    </row>
    <row r="65" spans="1:12" s="191" customFormat="1" ht="13.2" x14ac:dyDescent="0.25">
      <c r="A65" s="339">
        <v>2020</v>
      </c>
      <c r="B65" s="290">
        <v>452601</v>
      </c>
      <c r="C65" s="291">
        <v>287264</v>
      </c>
      <c r="D65" s="291">
        <f>B65+C65</f>
        <v>739865</v>
      </c>
      <c r="E65" s="291">
        <v>73174</v>
      </c>
      <c r="F65" s="292" t="s">
        <v>76</v>
      </c>
      <c r="G65" s="341">
        <v>813039</v>
      </c>
      <c r="H65" s="200"/>
      <c r="J65" s="141"/>
      <c r="L65" s="242"/>
    </row>
    <row r="66" spans="1:12" s="219" customFormat="1" ht="4.5" customHeight="1" x14ac:dyDescent="0.25">
      <c r="A66" s="220"/>
      <c r="B66" s="220"/>
      <c r="C66" s="220"/>
      <c r="D66" s="220"/>
      <c r="E66" s="220"/>
      <c r="F66" s="220"/>
      <c r="G66" s="220"/>
      <c r="J66" s="141"/>
    </row>
    <row r="67" spans="1:12" s="219" customFormat="1" ht="136.5" customHeight="1" x14ac:dyDescent="0.2">
      <c r="A67" s="495" t="s">
        <v>295</v>
      </c>
      <c r="B67" s="497"/>
      <c r="C67" s="497"/>
      <c r="D67" s="497"/>
      <c r="E67" s="497"/>
      <c r="F67" s="497"/>
      <c r="G67" s="497"/>
      <c r="H67" s="497"/>
      <c r="I67" s="497"/>
    </row>
    <row r="68" spans="1:12" s="219" customFormat="1" ht="4.95" customHeight="1" x14ac:dyDescent="0.3">
      <c r="A68" s="151"/>
      <c r="B68" s="151"/>
      <c r="C68" s="151"/>
      <c r="D68" s="151"/>
      <c r="E68" s="151"/>
      <c r="F68" s="151"/>
      <c r="G68" s="151"/>
      <c r="H68" s="210"/>
      <c r="I68" s="210"/>
    </row>
    <row r="69" spans="1:12" s="219" customFormat="1" ht="46.5" customHeight="1" x14ac:dyDescent="0.2">
      <c r="A69" s="495" t="s">
        <v>194</v>
      </c>
      <c r="B69" s="497"/>
      <c r="C69" s="497"/>
      <c r="D69" s="497"/>
      <c r="E69" s="497"/>
      <c r="F69" s="497"/>
      <c r="G69" s="497"/>
      <c r="H69" s="497"/>
      <c r="I69" s="497"/>
    </row>
    <row r="70" spans="1:12" s="219" customFormat="1" ht="4.5" customHeight="1" x14ac:dyDescent="0.3">
      <c r="A70" s="151"/>
      <c r="B70" s="151"/>
      <c r="C70" s="151"/>
      <c r="D70" s="151"/>
      <c r="E70" s="151"/>
      <c r="F70" s="151"/>
      <c r="G70" s="151"/>
      <c r="H70" s="210"/>
      <c r="I70" s="210"/>
    </row>
    <row r="71" spans="1:12" s="219" customFormat="1" ht="25.5" customHeight="1" x14ac:dyDescent="0.2">
      <c r="A71" s="495" t="s">
        <v>168</v>
      </c>
      <c r="B71" s="497"/>
      <c r="C71" s="497"/>
      <c r="D71" s="497"/>
      <c r="E71" s="497"/>
      <c r="F71" s="497"/>
      <c r="G71" s="497"/>
      <c r="H71" s="497"/>
      <c r="I71" s="497"/>
    </row>
    <row r="72" spans="1:12" s="219" customFormat="1" ht="5.25" customHeight="1" x14ac:dyDescent="0.2">
      <c r="A72" s="285"/>
      <c r="B72" s="286"/>
      <c r="C72" s="286"/>
      <c r="D72" s="286"/>
      <c r="E72" s="286"/>
      <c r="F72" s="286"/>
      <c r="G72" s="286"/>
      <c r="H72" s="286"/>
      <c r="I72" s="286"/>
    </row>
    <row r="73" spans="1:12" ht="48" customHeight="1" x14ac:dyDescent="0.2">
      <c r="A73" s="495" t="s">
        <v>296</v>
      </c>
      <c r="B73" s="497"/>
      <c r="C73" s="497"/>
      <c r="D73" s="497"/>
      <c r="E73" s="497"/>
      <c r="F73" s="497"/>
      <c r="G73" s="497"/>
      <c r="H73" s="497"/>
      <c r="I73" s="497"/>
    </row>
    <row r="74" spans="1:12" x14ac:dyDescent="0.3">
      <c r="A74" s="148" t="s">
        <v>313</v>
      </c>
    </row>
  </sheetData>
  <mergeCells count="8">
    <mergeCell ref="A73:I73"/>
    <mergeCell ref="B2:D2"/>
    <mergeCell ref="E2:E3"/>
    <mergeCell ref="F2:F3"/>
    <mergeCell ref="G2:G3"/>
    <mergeCell ref="A67:I67"/>
    <mergeCell ref="A69:I69"/>
    <mergeCell ref="A71:I7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62"/>
  <sheetViews>
    <sheetView workbookViewId="0">
      <selection activeCell="A58" sqref="A58:M62"/>
    </sheetView>
  </sheetViews>
  <sheetFormatPr defaultRowHeight="14.4" x14ac:dyDescent="0.3"/>
  <sheetData>
    <row r="1" spans="1:2" ht="17.399999999999999" x14ac:dyDescent="0.3">
      <c r="A1" s="229" t="s">
        <v>309</v>
      </c>
    </row>
    <row r="4" spans="1:2" ht="18" x14ac:dyDescent="0.35">
      <c r="A4" s="410" t="s">
        <v>219</v>
      </c>
      <c r="B4" s="410">
        <v>2020</v>
      </c>
    </row>
    <row r="5" spans="1:2" x14ac:dyDescent="0.3">
      <c r="A5" t="s">
        <v>236</v>
      </c>
      <c r="B5" s="392">
        <v>88.5</v>
      </c>
    </row>
    <row r="6" spans="1:2" x14ac:dyDescent="0.3">
      <c r="A6" t="s">
        <v>220</v>
      </c>
      <c r="B6" s="392">
        <v>53.8</v>
      </c>
    </row>
    <row r="7" spans="1:2" x14ac:dyDescent="0.3">
      <c r="A7" t="s">
        <v>258</v>
      </c>
      <c r="B7" s="392">
        <v>49</v>
      </c>
    </row>
    <row r="8" spans="1:2" x14ac:dyDescent="0.3">
      <c r="A8" t="s">
        <v>265</v>
      </c>
      <c r="B8" s="392">
        <v>44.9</v>
      </c>
    </row>
    <row r="9" spans="1:2" x14ac:dyDescent="0.3">
      <c r="A9" t="s">
        <v>243</v>
      </c>
      <c r="B9" s="392">
        <v>40.200000000000003</v>
      </c>
    </row>
    <row r="10" spans="1:2" x14ac:dyDescent="0.3">
      <c r="A10" s="394" t="s">
        <v>241</v>
      </c>
      <c r="B10" s="394">
        <v>30.6</v>
      </c>
    </row>
    <row r="11" spans="1:2" x14ac:dyDescent="0.3">
      <c r="A11" t="s">
        <v>230</v>
      </c>
      <c r="B11" s="392">
        <v>26.9</v>
      </c>
    </row>
    <row r="12" spans="1:2" x14ac:dyDescent="0.3">
      <c r="A12" t="s">
        <v>256</v>
      </c>
      <c r="B12" s="392">
        <v>26.5</v>
      </c>
    </row>
    <row r="13" spans="1:2" x14ac:dyDescent="0.3">
      <c r="A13" t="s">
        <v>235</v>
      </c>
      <c r="B13" s="392">
        <v>24.4</v>
      </c>
    </row>
    <row r="14" spans="1:2" x14ac:dyDescent="0.3">
      <c r="A14" t="s">
        <v>240</v>
      </c>
      <c r="B14" s="392">
        <v>24.3</v>
      </c>
    </row>
    <row r="15" spans="1:2" x14ac:dyDescent="0.3">
      <c r="A15" t="s">
        <v>229</v>
      </c>
      <c r="B15" s="392">
        <v>23.3</v>
      </c>
    </row>
    <row r="16" spans="1:2" x14ac:dyDescent="0.3">
      <c r="A16" t="s">
        <v>251</v>
      </c>
      <c r="B16" s="392">
        <v>23</v>
      </c>
    </row>
    <row r="17" spans="1:2" x14ac:dyDescent="0.3">
      <c r="A17" t="s">
        <v>310</v>
      </c>
      <c r="B17" s="392">
        <v>22.8</v>
      </c>
    </row>
    <row r="18" spans="1:2" x14ac:dyDescent="0.3">
      <c r="A18" t="s">
        <v>244</v>
      </c>
      <c r="B18" s="392">
        <v>22.7</v>
      </c>
    </row>
    <row r="19" spans="1:2" x14ac:dyDescent="0.3">
      <c r="A19" t="s">
        <v>261</v>
      </c>
      <c r="B19" s="392">
        <v>22</v>
      </c>
    </row>
    <row r="20" spans="1:2" x14ac:dyDescent="0.3">
      <c r="A20" t="s">
        <v>234</v>
      </c>
      <c r="B20" s="392">
        <v>21.9</v>
      </c>
    </row>
    <row r="21" spans="1:2" x14ac:dyDescent="0.3">
      <c r="A21" t="s">
        <v>247</v>
      </c>
      <c r="B21" s="392">
        <v>21.8</v>
      </c>
    </row>
    <row r="22" spans="1:2" x14ac:dyDescent="0.3">
      <c r="A22" t="s">
        <v>221</v>
      </c>
      <c r="B22" s="392">
        <v>20.8</v>
      </c>
    </row>
    <row r="23" spans="1:2" x14ac:dyDescent="0.3">
      <c r="A23" t="s">
        <v>311</v>
      </c>
      <c r="B23" s="392">
        <v>20.5</v>
      </c>
    </row>
    <row r="24" spans="1:2" x14ac:dyDescent="0.3">
      <c r="A24" t="s">
        <v>226</v>
      </c>
      <c r="B24" s="392">
        <v>20.399999999999999</v>
      </c>
    </row>
    <row r="25" spans="1:2" x14ac:dyDescent="0.3">
      <c r="A25" t="s">
        <v>245</v>
      </c>
      <c r="B25" s="392">
        <v>20.2</v>
      </c>
    </row>
    <row r="26" spans="1:2" x14ac:dyDescent="0.3">
      <c r="A26" s="395" t="s">
        <v>266</v>
      </c>
      <c r="B26" s="395">
        <v>22.8</v>
      </c>
    </row>
    <row r="27" spans="1:2" x14ac:dyDescent="0.3">
      <c r="A27" t="s">
        <v>264</v>
      </c>
      <c r="B27" s="392">
        <v>19.899999999999999</v>
      </c>
    </row>
    <row r="28" spans="1:2" x14ac:dyDescent="0.3">
      <c r="A28" t="s">
        <v>239</v>
      </c>
      <c r="B28" s="392">
        <v>19.100000000000001</v>
      </c>
    </row>
    <row r="29" spans="1:2" x14ac:dyDescent="0.3">
      <c r="A29" t="s">
        <v>231</v>
      </c>
      <c r="B29" s="392">
        <v>18.899999999999999</v>
      </c>
    </row>
    <row r="30" spans="1:2" x14ac:dyDescent="0.3">
      <c r="A30" t="s">
        <v>312</v>
      </c>
      <c r="B30" s="392">
        <v>18.8</v>
      </c>
    </row>
    <row r="31" spans="1:2" x14ac:dyDescent="0.3">
      <c r="A31" t="s">
        <v>233</v>
      </c>
      <c r="B31" s="392">
        <v>18.8</v>
      </c>
    </row>
    <row r="32" spans="1:2" x14ac:dyDescent="0.3">
      <c r="A32" t="s">
        <v>257</v>
      </c>
      <c r="B32" s="392">
        <v>18.7</v>
      </c>
    </row>
    <row r="33" spans="1:5" x14ac:dyDescent="0.3">
      <c r="A33" t="s">
        <v>255</v>
      </c>
      <c r="B33" s="392">
        <v>18.100000000000001</v>
      </c>
    </row>
    <row r="34" spans="1:5" x14ac:dyDescent="0.3">
      <c r="A34" t="s">
        <v>260</v>
      </c>
      <c r="B34" s="392">
        <v>17.100000000000001</v>
      </c>
    </row>
    <row r="35" spans="1:5" x14ac:dyDescent="0.3">
      <c r="A35" t="s">
        <v>263</v>
      </c>
      <c r="B35" s="392">
        <v>16.899999999999999</v>
      </c>
    </row>
    <row r="36" spans="1:5" x14ac:dyDescent="0.3">
      <c r="A36" t="s">
        <v>259</v>
      </c>
      <c r="B36" s="392">
        <v>16.8</v>
      </c>
      <c r="E36" t="s">
        <v>267</v>
      </c>
    </row>
    <row r="37" spans="1:5" x14ac:dyDescent="0.3">
      <c r="A37" t="s">
        <v>232</v>
      </c>
      <c r="B37" s="392">
        <v>16.5</v>
      </c>
    </row>
    <row r="38" spans="1:5" x14ac:dyDescent="0.3">
      <c r="A38" t="s">
        <v>250</v>
      </c>
      <c r="B38" s="392">
        <v>16.399999999999999</v>
      </c>
    </row>
    <row r="39" spans="1:5" x14ac:dyDescent="0.3">
      <c r="A39" t="s">
        <v>228</v>
      </c>
      <c r="B39" s="392">
        <v>16.3</v>
      </c>
    </row>
    <row r="40" spans="1:5" x14ac:dyDescent="0.3">
      <c r="A40" t="s">
        <v>242</v>
      </c>
      <c r="B40" s="392">
        <v>15.5</v>
      </c>
    </row>
    <row r="41" spans="1:5" x14ac:dyDescent="0.3">
      <c r="A41" t="s">
        <v>248</v>
      </c>
      <c r="B41" s="392">
        <v>15.4</v>
      </c>
    </row>
    <row r="42" spans="1:5" x14ac:dyDescent="0.3">
      <c r="A42" t="s">
        <v>262</v>
      </c>
      <c r="B42" s="392">
        <v>15.4</v>
      </c>
    </row>
    <row r="43" spans="1:5" x14ac:dyDescent="0.3">
      <c r="A43" t="s">
        <v>238</v>
      </c>
      <c r="B43" s="392">
        <v>15.2</v>
      </c>
    </row>
    <row r="44" spans="1:5" x14ac:dyDescent="0.3">
      <c r="A44" t="s">
        <v>222</v>
      </c>
      <c r="B44" s="392">
        <v>15</v>
      </c>
    </row>
    <row r="45" spans="1:5" x14ac:dyDescent="0.3">
      <c r="A45" t="s">
        <v>224</v>
      </c>
      <c r="B45" s="392">
        <v>15</v>
      </c>
    </row>
    <row r="46" spans="1:5" x14ac:dyDescent="0.3">
      <c r="A46" t="s">
        <v>246</v>
      </c>
      <c r="B46" s="392">
        <v>14.5</v>
      </c>
    </row>
    <row r="47" spans="1:5" x14ac:dyDescent="0.3">
      <c r="A47" t="s">
        <v>225</v>
      </c>
      <c r="B47" s="392">
        <v>14.5</v>
      </c>
    </row>
    <row r="48" spans="1:5" x14ac:dyDescent="0.3">
      <c r="A48" t="s">
        <v>253</v>
      </c>
      <c r="B48" s="392">
        <v>14.4</v>
      </c>
    </row>
    <row r="49" spans="1:13" x14ac:dyDescent="0.3">
      <c r="A49" t="s">
        <v>252</v>
      </c>
      <c r="B49" s="392">
        <v>14</v>
      </c>
    </row>
    <row r="50" spans="1:13" x14ac:dyDescent="0.3">
      <c r="A50" t="s">
        <v>227</v>
      </c>
      <c r="B50" s="392">
        <v>13.7</v>
      </c>
    </row>
    <row r="51" spans="1:13" x14ac:dyDescent="0.3">
      <c r="A51" t="s">
        <v>223</v>
      </c>
      <c r="B51" s="392">
        <v>13.3</v>
      </c>
    </row>
    <row r="52" spans="1:13" x14ac:dyDescent="0.3">
      <c r="A52" t="s">
        <v>237</v>
      </c>
      <c r="B52" s="392">
        <v>12.7</v>
      </c>
    </row>
    <row r="53" spans="1:13" x14ac:dyDescent="0.3">
      <c r="A53" t="s">
        <v>254</v>
      </c>
      <c r="B53" s="392">
        <v>12.3</v>
      </c>
    </row>
    <row r="54" spans="1:13" x14ac:dyDescent="0.3">
      <c r="A54" t="s">
        <v>249</v>
      </c>
      <c r="B54" s="392">
        <v>10.4</v>
      </c>
    </row>
    <row r="55" spans="1:13" x14ac:dyDescent="0.3">
      <c r="B55" s="392"/>
    </row>
    <row r="56" spans="1:13" x14ac:dyDescent="0.3">
      <c r="B56" s="392"/>
    </row>
    <row r="58" spans="1:13" ht="15" customHeight="1" x14ac:dyDescent="0.3">
      <c r="A58" s="519" t="s">
        <v>332</v>
      </c>
      <c r="B58" s="519"/>
      <c r="C58" s="519"/>
      <c r="D58" s="519"/>
      <c r="E58" s="519"/>
      <c r="F58" s="519"/>
      <c r="G58" s="519"/>
      <c r="H58" s="519"/>
      <c r="I58" s="519"/>
      <c r="J58" s="519"/>
      <c r="K58" s="519"/>
      <c r="L58" s="519"/>
      <c r="M58" s="519"/>
    </row>
    <row r="59" spans="1:13" x14ac:dyDescent="0.3">
      <c r="A59" s="519"/>
      <c r="B59" s="519"/>
      <c r="C59" s="519"/>
      <c r="D59" s="519"/>
      <c r="E59" s="519"/>
      <c r="F59" s="519"/>
      <c r="G59" s="519"/>
      <c r="H59" s="519"/>
      <c r="I59" s="519"/>
      <c r="J59" s="519"/>
      <c r="K59" s="519"/>
      <c r="L59" s="519"/>
      <c r="M59" s="519"/>
    </row>
    <row r="60" spans="1:13" x14ac:dyDescent="0.3">
      <c r="A60" s="519"/>
      <c r="B60" s="519"/>
      <c r="C60" s="519"/>
      <c r="D60" s="519"/>
      <c r="E60" s="519"/>
      <c r="F60" s="519"/>
      <c r="G60" s="519"/>
      <c r="H60" s="519"/>
      <c r="I60" s="519"/>
      <c r="J60" s="519"/>
      <c r="K60" s="519"/>
      <c r="L60" s="519"/>
      <c r="M60" s="519"/>
    </row>
    <row r="61" spans="1:13" x14ac:dyDescent="0.3">
      <c r="A61" s="519"/>
      <c r="B61" s="519"/>
      <c r="C61" s="519"/>
      <c r="D61" s="519"/>
      <c r="E61" s="519"/>
      <c r="F61" s="519"/>
      <c r="G61" s="519"/>
      <c r="H61" s="519"/>
      <c r="I61" s="519"/>
      <c r="J61" s="519"/>
      <c r="K61" s="519"/>
      <c r="L61" s="519"/>
      <c r="M61" s="519"/>
    </row>
    <row r="62" spans="1:13" ht="46.5" customHeight="1" x14ac:dyDescent="0.3">
      <c r="A62" s="519"/>
      <c r="B62" s="519"/>
      <c r="C62" s="519"/>
      <c r="D62" s="519"/>
      <c r="E62" s="519"/>
      <c r="F62" s="519"/>
      <c r="G62" s="519"/>
      <c r="H62" s="519"/>
      <c r="I62" s="519"/>
      <c r="J62" s="519"/>
      <c r="K62" s="519"/>
      <c r="L62" s="519"/>
      <c r="M62" s="519"/>
    </row>
  </sheetData>
  <sortState xmlns:xlrd2="http://schemas.microsoft.com/office/spreadsheetml/2017/richdata2" ref="A5:B56">
    <sortCondition descending="1" ref="B5:B56"/>
  </sortState>
  <mergeCells count="1">
    <mergeCell ref="A58:M6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P1</vt:lpstr>
      <vt:lpstr>Table P2</vt:lpstr>
      <vt:lpstr>Table P3</vt:lpstr>
      <vt:lpstr>Table P4</vt:lpstr>
      <vt:lpstr>Table P5</vt:lpstr>
      <vt:lpstr>Table P6</vt:lpstr>
      <vt:lpstr>Table P7</vt:lpstr>
      <vt:lpstr>Table P8</vt:lpstr>
      <vt:lpstr>Table P8b</vt:lpstr>
      <vt:lpstr>Table P9</vt:lpstr>
      <vt:lpstr>Table P10</vt:lpstr>
      <vt:lpstr>Table P11</vt:lpstr>
      <vt:lpstr>Table P12</vt:lpstr>
      <vt:lpstr>Table P13</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Blend, Jeffrey</cp:lastModifiedBy>
  <dcterms:created xsi:type="dcterms:W3CDTF">2013-02-05T20:23:59Z</dcterms:created>
  <dcterms:modified xsi:type="dcterms:W3CDTF">2023-02-01T22:04:04Z</dcterms:modified>
</cp:coreProperties>
</file>